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date1904="1"/>
  <mc:AlternateContent xmlns:mc="http://schemas.openxmlformats.org/markup-compatibility/2006">
    <mc:Choice Requires="x15">
      <x15ac:absPath xmlns:x15ac="http://schemas.microsoft.com/office/spreadsheetml/2010/11/ac" url="C:\Users\chris\Dropbox\01 Youth Program Review\00 - YPRCT\Program Resources\2019\Programming\"/>
    </mc:Choice>
  </mc:AlternateContent>
  <xr:revisionPtr revIDLastSave="0" documentId="8_{D76644C4-D284-4A9A-9C00-1B35B3587C62}" xr6:coauthVersionLast="43" xr6:coauthVersionMax="43" xr10:uidLastSave="{00000000-0000-0000-0000-000000000000}"/>
  <bookViews>
    <workbookView xWindow="-120" yWindow="-120" windowWidth="29040" windowHeight="15840" tabRatio="845" xr2:uid="{00000000-000D-0000-FFFF-FFFF00000000}"/>
  </bookViews>
  <sheets>
    <sheet name="Unit Council version" sheetId="1" r:id="rId1"/>
    <sheet name="Public copy" sheetId="3" r:id="rId2"/>
    <sheet name="Week 1 (Camp)" sheetId="6" r:id="rId3"/>
    <sheet name="Week 2 (Unit Council)" sheetId="8" r:id="rId4"/>
    <sheet name="Week 3 (Remaining Patrols)" sheetId="9" r:id="rId5"/>
    <sheet name="Week 3 (Community Patrol)" sheetId="17" r:id="rId6"/>
    <sheet name="Week 3 (Cycling Patrol)" sheetId="18" r:id="rId7"/>
    <sheet name="Week 4 (Unit Night)" sheetId="11" r:id="rId8"/>
    <sheet name="Week 5 (Unit Night)" sheetId="12" r:id="rId9"/>
    <sheet name="Week 6 (Remaining Patrols)" sheetId="13" r:id="rId10"/>
    <sheet name="Week 6 (Cycling Patrol)" sheetId="14" r:id="rId11"/>
    <sheet name="Week 7 (Unit Night)" sheetId="19" r:id="rId12"/>
    <sheet name="Codes" sheetId="15" r:id="rId13"/>
  </sheets>
  <definedNames>
    <definedName name="B">INDEX(Codes!$B$2:$B$5,MATCH('Unit Council version'!$G$4,Codes!$A$2:$A$5,0))</definedName>
    <definedName name="ChallengeAreasIcon">INDEX(Codes!$B$2:$B$5,MATCH('Unit Council version'!$G$3,Codes!$A$2:$A$5,0))</definedName>
    <definedName name="D">INDEX(Codes!$B$2:$B$5,MATCH('Unit Council version'!$G$5,Codes!$A$2:$A$5,0))</definedName>
    <definedName name="E">INDEX(Codes!$B$2:$B$5,MATCH('Unit Council version'!$G$6,Codes!$A$2:$A$5,0))</definedName>
    <definedName name="F">INDEX(Codes!$B$2:$B$5,MATCH('Unit Council version'!$G$7,Codes!$A$2:$A$5,0))</definedName>
    <definedName name="G">INDEX(Codes!$B$2:$B$5,MATCH('Unit Council version'!$G$8,Codes!$A$2:$A$5,0))</definedName>
    <definedName name="I">INDEX(Codes!$B$2:$B$5,MATCH('Unit Council version'!$G$9,Codes!$A$2:$A$5,0))</definedName>
    <definedName name="J">INDEX(Codes!$B$2:$B$5,MATCH('Unit Council version'!$G$10,Codes!$A$2:$A$5,0))</definedName>
    <definedName name="K">INDEX(Codes!$B$2:$B$5,MATCH('Unit Council version'!$G$11,Codes!$A$2:$A$5,0))</definedName>
    <definedName name="L">INDEX(Codes!$B$2:$B$5,MATCH('Unit Council version'!$G$12,Codes!$A$2:$A$5,0))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9" l="1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A3" i="19"/>
  <c r="A1" i="19"/>
  <c r="B3" i="14"/>
  <c r="C3" i="14"/>
  <c r="D3" i="14"/>
  <c r="E3" i="14"/>
  <c r="F3" i="14"/>
  <c r="G3" i="14"/>
  <c r="H3" i="14"/>
  <c r="I3" i="14"/>
  <c r="J3" i="14"/>
  <c r="K3" i="14"/>
  <c r="L3" i="14"/>
  <c r="M3" i="14"/>
  <c r="N3" i="14"/>
  <c r="O3" i="14"/>
  <c r="A3" i="14"/>
  <c r="B3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A3" i="13"/>
  <c r="A1" i="14"/>
  <c r="A1" i="13"/>
  <c r="O3" i="12"/>
  <c r="B3" i="12"/>
  <c r="C3" i="12"/>
  <c r="D3" i="12"/>
  <c r="E3" i="12"/>
  <c r="F3" i="12"/>
  <c r="G3" i="12"/>
  <c r="H3" i="12"/>
  <c r="I3" i="12"/>
  <c r="J3" i="12"/>
  <c r="K3" i="12"/>
  <c r="L3" i="12"/>
  <c r="M3" i="12"/>
  <c r="N3" i="12"/>
  <c r="A3" i="12"/>
  <c r="A1" i="12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A3" i="11"/>
  <c r="A1" i="11"/>
  <c r="B3" i="18"/>
  <c r="C3" i="18"/>
  <c r="D3" i="18"/>
  <c r="E3" i="18"/>
  <c r="F3" i="18"/>
  <c r="G3" i="18"/>
  <c r="H3" i="18"/>
  <c r="I3" i="18"/>
  <c r="J3" i="18"/>
  <c r="K3" i="18"/>
  <c r="L3" i="18"/>
  <c r="M3" i="18"/>
  <c r="N3" i="18"/>
  <c r="O3" i="18"/>
  <c r="A3" i="18"/>
  <c r="A1" i="18"/>
  <c r="B3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A3" i="17"/>
  <c r="A1" i="17"/>
  <c r="B3" i="9"/>
  <c r="C3" i="9"/>
  <c r="D3" i="9"/>
  <c r="E3" i="9"/>
  <c r="F3" i="9"/>
  <c r="G3" i="9"/>
  <c r="H3" i="9"/>
  <c r="I3" i="9"/>
  <c r="J3" i="9"/>
  <c r="K3" i="9"/>
  <c r="L3" i="9"/>
  <c r="M3" i="9"/>
  <c r="N3" i="9"/>
  <c r="O3" i="9"/>
  <c r="A3" i="9"/>
  <c r="A1" i="9"/>
  <c r="B3" i="8"/>
  <c r="C3" i="8"/>
  <c r="D3" i="8"/>
  <c r="E3" i="8"/>
  <c r="F3" i="8"/>
  <c r="G3" i="8"/>
  <c r="H3" i="8"/>
  <c r="I3" i="8"/>
  <c r="J3" i="8"/>
  <c r="K3" i="8"/>
  <c r="L3" i="8"/>
  <c r="M3" i="8"/>
  <c r="N3" i="8"/>
  <c r="O3" i="8"/>
  <c r="A3" i="8"/>
  <c r="A1" i="8"/>
  <c r="B3" i="6"/>
  <c r="C3" i="6"/>
  <c r="D3" i="6"/>
  <c r="E3" i="6"/>
  <c r="F3" i="6"/>
  <c r="G3" i="6"/>
  <c r="H3" i="6"/>
  <c r="I3" i="6"/>
  <c r="J3" i="6"/>
  <c r="K3" i="6"/>
  <c r="L3" i="6"/>
  <c r="M3" i="6"/>
  <c r="N3" i="6"/>
  <c r="O3" i="6"/>
  <c r="A3" i="6"/>
  <c r="H5" i="3"/>
  <c r="I5" i="3"/>
  <c r="H6" i="3"/>
  <c r="I6" i="3"/>
  <c r="H7" i="3"/>
  <c r="I7" i="3"/>
  <c r="H8" i="3"/>
  <c r="I8" i="3"/>
  <c r="H9" i="3"/>
  <c r="I9" i="3"/>
  <c r="H10" i="3"/>
  <c r="I10" i="3"/>
  <c r="H11" i="3"/>
  <c r="I11" i="3"/>
  <c r="H12" i="3"/>
  <c r="I12" i="3"/>
  <c r="H13" i="3"/>
  <c r="I13" i="3"/>
  <c r="G13" i="3"/>
  <c r="G12" i="3"/>
  <c r="G11" i="3"/>
  <c r="G10" i="3"/>
  <c r="G9" i="3"/>
  <c r="G8" i="3"/>
  <c r="G7" i="3"/>
  <c r="G6" i="3"/>
  <c r="G5" i="3"/>
  <c r="G14" i="3"/>
  <c r="G15" i="3"/>
  <c r="G16" i="3"/>
  <c r="G17" i="3"/>
  <c r="G18" i="3"/>
  <c r="G19" i="3"/>
  <c r="G20" i="3"/>
  <c r="G21" i="3"/>
  <c r="G22" i="3"/>
  <c r="H4" i="3"/>
  <c r="I4" i="3"/>
  <c r="G4" i="3"/>
  <c r="F2" i="3"/>
  <c r="B22" i="3"/>
  <c r="C22" i="3"/>
  <c r="D22" i="3"/>
  <c r="E22" i="3"/>
  <c r="F22" i="3"/>
  <c r="H22" i="3"/>
  <c r="I22" i="3"/>
  <c r="A22" i="3"/>
  <c r="B21" i="3"/>
  <c r="C21" i="3"/>
  <c r="D21" i="3"/>
  <c r="E21" i="3"/>
  <c r="F21" i="3"/>
  <c r="H21" i="3"/>
  <c r="I21" i="3"/>
  <c r="A21" i="3"/>
  <c r="B20" i="3"/>
  <c r="C20" i="3"/>
  <c r="D20" i="3"/>
  <c r="E20" i="3"/>
  <c r="F20" i="3"/>
  <c r="H20" i="3"/>
  <c r="I20" i="3"/>
  <c r="A20" i="3"/>
  <c r="B19" i="3"/>
  <c r="C19" i="3"/>
  <c r="D19" i="3"/>
  <c r="E19" i="3"/>
  <c r="F19" i="3"/>
  <c r="H19" i="3"/>
  <c r="I19" i="3"/>
  <c r="A19" i="3"/>
  <c r="B18" i="3"/>
  <c r="C18" i="3"/>
  <c r="D18" i="3"/>
  <c r="E18" i="3"/>
  <c r="F18" i="3"/>
  <c r="H18" i="3"/>
  <c r="I18" i="3"/>
  <c r="A18" i="3"/>
  <c r="B17" i="3"/>
  <c r="C17" i="3"/>
  <c r="D17" i="3"/>
  <c r="E17" i="3"/>
  <c r="F17" i="3"/>
  <c r="H17" i="3"/>
  <c r="I17" i="3"/>
  <c r="A17" i="3"/>
  <c r="B16" i="3"/>
  <c r="C16" i="3"/>
  <c r="D16" i="3"/>
  <c r="E16" i="3"/>
  <c r="F16" i="3"/>
  <c r="H16" i="3"/>
  <c r="I16" i="3"/>
  <c r="A16" i="3"/>
  <c r="F14" i="3"/>
  <c r="H14" i="3"/>
  <c r="I14" i="3"/>
  <c r="B15" i="3"/>
  <c r="C15" i="3"/>
  <c r="D15" i="3"/>
  <c r="E15" i="3"/>
  <c r="F15" i="3"/>
  <c r="H15" i="3"/>
  <c r="I15" i="3"/>
  <c r="A15" i="3"/>
  <c r="B14" i="3"/>
  <c r="C14" i="3"/>
  <c r="D14" i="3"/>
  <c r="E14" i="3"/>
  <c r="A14" i="3"/>
  <c r="B13" i="3"/>
  <c r="C13" i="3"/>
  <c r="D13" i="3"/>
  <c r="E13" i="3"/>
  <c r="A13" i="3"/>
  <c r="B12" i="3"/>
  <c r="C12" i="3"/>
  <c r="D12" i="3"/>
  <c r="E12" i="3"/>
  <c r="A12" i="3"/>
  <c r="B11" i="3"/>
  <c r="C11" i="3"/>
  <c r="D11" i="3"/>
  <c r="E11" i="3"/>
  <c r="A11" i="3"/>
  <c r="B10" i="3"/>
  <c r="C10" i="3"/>
  <c r="D10" i="3"/>
  <c r="E10" i="3"/>
  <c r="A10" i="3"/>
  <c r="B9" i="3"/>
  <c r="C9" i="3"/>
  <c r="D9" i="3"/>
  <c r="E9" i="3"/>
  <c r="A9" i="3"/>
  <c r="B8" i="3"/>
  <c r="C8" i="3"/>
  <c r="D8" i="3"/>
  <c r="E8" i="3"/>
  <c r="A8" i="3"/>
  <c r="B7" i="3"/>
  <c r="C7" i="3"/>
  <c r="D7" i="3"/>
  <c r="E7" i="3"/>
  <c r="A7" i="3"/>
  <c r="B6" i="3"/>
  <c r="C6" i="3"/>
  <c r="D6" i="3"/>
  <c r="E6" i="3"/>
  <c r="A6" i="3"/>
  <c r="B5" i="3"/>
  <c r="C5" i="3"/>
  <c r="D5" i="3"/>
  <c r="E5" i="3"/>
  <c r="A5" i="3"/>
  <c r="B4" i="3"/>
  <c r="C4" i="3"/>
  <c r="D4" i="3"/>
  <c r="E4" i="3"/>
  <c r="A4" i="3"/>
  <c r="A1" i="6"/>
  <c r="I3" i="3"/>
  <c r="F3" i="3"/>
  <c r="G3" i="3"/>
  <c r="H3" i="3"/>
  <c r="B3" i="3"/>
  <c r="E3" i="3"/>
  <c r="A3" i="3"/>
</calcChain>
</file>

<file path=xl/sharedStrings.xml><?xml version="1.0" encoding="utf-8"?>
<sst xmlns="http://schemas.openxmlformats.org/spreadsheetml/2006/main" count="627" uniqueCount="166">
  <si>
    <t>PLAN&gt;</t>
  </si>
  <si>
    <t>Date</t>
  </si>
  <si>
    <t>Time</t>
  </si>
  <si>
    <t>Activity Title</t>
  </si>
  <si>
    <t>Challenge Area</t>
  </si>
  <si>
    <t>Lead</t>
  </si>
  <si>
    <t>Assist</t>
  </si>
  <si>
    <t>Adult Support</t>
  </si>
  <si>
    <t>Duty Patrol</t>
  </si>
  <si>
    <t>Overview</t>
  </si>
  <si>
    <t>Equipment</t>
  </si>
  <si>
    <t>Location</t>
  </si>
  <si>
    <t>Friday 1st - Sunday 3rd March 2019</t>
  </si>
  <si>
    <t>7:00pm Friday -4:00pm Sunday</t>
  </si>
  <si>
    <t>Group Adventure Camp</t>
  </si>
  <si>
    <t>Monique (Scout), Julia (Venturer) &amp; Damien (Rover)</t>
  </si>
  <si>
    <t>Rachel (Scout), Paul (Venturer) &amp; Ryan (Rover)</t>
  </si>
  <si>
    <t>Geoff (GL)</t>
  </si>
  <si>
    <t xml:space="preserve">Eumeralla Scout Camp </t>
  </si>
  <si>
    <t>OAS Camping, Aquatics &amp; Paddling</t>
  </si>
  <si>
    <t>Tuesday 
5th March 2019</t>
  </si>
  <si>
    <t>7:30-9:30pm</t>
  </si>
  <si>
    <t xml:space="preserve">Cleaning up the local environment </t>
  </si>
  <si>
    <t>Jack</t>
  </si>
  <si>
    <t>Maria</t>
  </si>
  <si>
    <t>Vaya</t>
  </si>
  <si>
    <t>n/a</t>
  </si>
  <si>
    <t>Karkarook Park</t>
  </si>
  <si>
    <t>Community Participates, Assist and Lead
Potential Special Interest Area badge</t>
  </si>
  <si>
    <t>Community Project Patrol</t>
  </si>
  <si>
    <t>Mytro</t>
  </si>
  <si>
    <t>Jessie</t>
  </si>
  <si>
    <t>Animal Shelter</t>
  </si>
  <si>
    <t>7:00-9:00pm</t>
  </si>
  <si>
    <t>Cycling Project Patrol</t>
  </si>
  <si>
    <t>Clair</t>
  </si>
  <si>
    <t>Dylan</t>
  </si>
  <si>
    <t>Ryan (Rover)</t>
  </si>
  <si>
    <t>Scout Hall</t>
  </si>
  <si>
    <t>Outdoor Participates, Assist and Lead
OAS Cycling</t>
  </si>
  <si>
    <t>Tuesday 
12th March 2019</t>
  </si>
  <si>
    <t>Art n’ Crafts / Trades</t>
  </si>
  <si>
    <t>Alex</t>
  </si>
  <si>
    <t>Russell</t>
  </si>
  <si>
    <t>Creative Participates, Assist and Lead
Potential Special Interest Area badge</t>
  </si>
  <si>
    <t>Tuesday 
19th March 2019</t>
  </si>
  <si>
    <t>Camping skills</t>
  </si>
  <si>
    <t>Peter</t>
  </si>
  <si>
    <t>Orange (PL: Jack)</t>
  </si>
  <si>
    <t>Personal Growth Participates, Assist and Lead
OAS Camping</t>
  </si>
  <si>
    <t>Tuesday 
26th March 2019</t>
  </si>
  <si>
    <t>Ninja Night</t>
  </si>
  <si>
    <t>Spencer</t>
  </si>
  <si>
    <t>Hudson</t>
  </si>
  <si>
    <t>Dillon</t>
  </si>
  <si>
    <t>Green (PL: Suriya)</t>
  </si>
  <si>
    <t>Creative Participates, Assist and Lead</t>
  </si>
  <si>
    <t>Mountain Bike Park</t>
  </si>
  <si>
    <t>Tuesday 
2nd April 2019</t>
  </si>
  <si>
    <t>Siobhan</t>
  </si>
  <si>
    <t>Yellow (PL: Euhan)</t>
  </si>
  <si>
    <r>
      <rPr>
        <sz val="10"/>
        <color indexed="8"/>
        <rFont val="Helvetica Neue"/>
      </rPr>
      <t xml:space="preserve">Pick your own OAS Adventure
Kayaking
Surfing
</t>
    </r>
  </si>
  <si>
    <r>
      <rPr>
        <sz val="10"/>
        <color indexed="8"/>
        <rFont val="Helvetica Neue"/>
      </rPr>
      <t>TBC</t>
    </r>
  </si>
  <si>
    <r>
      <rPr>
        <sz val="10"/>
        <color indexed="8"/>
        <rFont val="Helvetica Neue"/>
      </rPr>
      <t>Cleaning up rubbish
Sorting and evaluating what is found
Learning about it’s impact
BBQ
Wide game</t>
    </r>
  </si>
  <si>
    <r>
      <rPr>
        <sz val="10"/>
        <color indexed="8"/>
        <rFont val="Helvetica Neue"/>
      </rPr>
      <t>Rubbish bags
Thongs
Gloves
Balls
BBQ equip
Sausages, Bread &amp; Sauces
Facts about Rubbish</t>
    </r>
  </si>
  <si>
    <r>
      <rPr>
        <sz val="10"/>
        <color indexed="8"/>
        <rFont val="Helvetica Neue"/>
      </rPr>
      <t>Supporting the local animal rescue shelter</t>
    </r>
  </si>
  <si>
    <r>
      <rPr>
        <sz val="10"/>
        <color indexed="8"/>
        <rFont val="Helvetica Neue"/>
      </rPr>
      <t>Introductory skills</t>
    </r>
  </si>
  <si>
    <r>
      <rPr>
        <sz val="10"/>
        <color indexed="8"/>
        <rFont val="Helvetica Neue"/>
      </rPr>
      <t xml:space="preserve">Bikes
Helmets
</t>
    </r>
  </si>
  <si>
    <r>
      <rPr>
        <sz val="10"/>
        <color indexed="8"/>
        <rFont val="Helvetica Neue"/>
      </rPr>
      <t>Spencer
Yeshi
Euhan</t>
    </r>
  </si>
  <si>
    <r>
      <rPr>
        <sz val="10"/>
        <color indexed="8"/>
        <rFont val="Helvetica Neue"/>
      </rPr>
      <t>3 activities, 2 Patrols at each
Boomerang making
Bird box making
Sewing/Knitting</t>
    </r>
  </si>
  <si>
    <r>
      <rPr>
        <sz val="10"/>
        <color indexed="8"/>
        <rFont val="Helvetica Neue"/>
      </rPr>
      <t>Boomerang timber
Bird box kits
Sewing kits, knitting gear</t>
    </r>
  </si>
  <si>
    <r>
      <rPr>
        <sz val="10"/>
        <color indexed="8"/>
        <rFont val="Helvetica Neue"/>
      </rPr>
      <t>Tom
Kaila
Rosie
(all currently at Stage 5 in Camping)</t>
    </r>
  </si>
  <si>
    <r>
      <rPr>
        <sz val="10"/>
        <color indexed="8"/>
        <rFont val="Helvetica Neue"/>
      </rPr>
      <t>4 activities, divided up based on current OAS Camping level</t>
    </r>
  </si>
  <si>
    <r>
      <rPr>
        <sz val="10"/>
        <color indexed="8"/>
        <rFont val="Helvetica Neue"/>
      </rPr>
      <t>4 activities including origami, sushi making, ninja skills</t>
    </r>
  </si>
  <si>
    <r>
      <rPr>
        <sz val="10"/>
        <color indexed="8"/>
        <rFont val="Helvetica Neue"/>
      </rPr>
      <t>Advanced skills
Camp readiness</t>
    </r>
  </si>
  <si>
    <r>
      <rPr>
        <sz val="10"/>
        <color indexed="8"/>
        <rFont val="Helvetica Neue"/>
      </rPr>
      <t>Tom
Ben
Noah
Kaila
Rosie
(all currently at Stage 5 in Camping)</t>
    </r>
  </si>
  <si>
    <t>Cost Estimate</t>
  </si>
  <si>
    <t>DO&gt;</t>
  </si>
  <si>
    <t>Detail</t>
  </si>
  <si>
    <t>Opening</t>
  </si>
  <si>
    <t>Introduction to tonight’s activity</t>
  </si>
  <si>
    <t>Shaun</t>
  </si>
  <si>
    <t>Out the front</t>
  </si>
  <si>
    <t>Siobhan (M2 Lead)</t>
  </si>
  <si>
    <t>Game</t>
  </si>
  <si>
    <t>Murder ball</t>
  </si>
  <si>
    <t>Lachlan</t>
  </si>
  <si>
    <t>Ball</t>
  </si>
  <si>
    <t>-</t>
  </si>
  <si>
    <t>OAS Stage Groups Plan</t>
  </si>
  <si>
    <t>Scouts break up into Camping OAS stage groups (Stage 1-3s Stage 4s, Stage 5s together) to work through “Plan” requirements</t>
  </si>
  <si>
    <t>Jamie (Venturer, at Stage 7, Tom (at Stage 6), Kaila (at Stage 5)</t>
  </si>
  <si>
    <t>Jamie (Venturer)</t>
  </si>
  <si>
    <t>iPads, 1st aid kit, butchers paper &amp; pens, old camp menus, lightweight camping gear</t>
  </si>
  <si>
    <t>Stage 1-3 Group</t>
  </si>
  <si>
    <t>Personal gear packing &amp; gear knowledge (also Jo, Mia and Tan from Cub Scout Unit)</t>
  </si>
  <si>
    <t>Kaila</t>
  </si>
  <si>
    <t>Personal gear, packs &amp; example pack</t>
  </si>
  <si>
    <t>Stage 4 Group</t>
  </si>
  <si>
    <t>Set up camp kitchen and cook meal</t>
  </si>
  <si>
    <t>Tom</t>
  </si>
  <si>
    <t>Table, stoves, Patrol boxes, food</t>
  </si>
  <si>
    <t>Stage 5 Group</t>
  </si>
  <si>
    <t>Hiking across park and practice set-up + cook on lightweight stoves</t>
  </si>
  <si>
    <t>Jamie</t>
  </si>
  <si>
    <t>Hike packs, tents, stoves, food</t>
  </si>
  <si>
    <t>During activity (20 mins) - Intro to section discussion with May Lyn</t>
  </si>
  <si>
    <t>Euhan</t>
  </si>
  <si>
    <t>During activity (20 mins) - Milestone reflection with Ali</t>
  </si>
  <si>
    <t>Review&gt; in Patrols</t>
  </si>
  <si>
    <t>Review&gt; discussion on tonight’s activity</t>
  </si>
  <si>
    <t>PLs</t>
  </si>
  <si>
    <t>Discussion</t>
  </si>
  <si>
    <t>Discuss Plan&gt; for next week and reminder about upcoming camp</t>
  </si>
  <si>
    <t>Shaun &amp; Tom</t>
  </si>
  <si>
    <t>Closing</t>
  </si>
  <si>
    <t>Thanks and goodnight</t>
  </si>
  <si>
    <t>Project Patrols</t>
  </si>
  <si>
    <t>UNIT PROGRAM</t>
  </si>
  <si>
    <t>Monday 2nd March 2019</t>
  </si>
  <si>
    <t>Spencer and Tom (Unit Leaders)</t>
  </si>
  <si>
    <t>McDonalds</t>
  </si>
  <si>
    <t>To Do List</t>
  </si>
  <si>
    <t>Task</t>
  </si>
  <si>
    <t>Who</t>
  </si>
  <si>
    <t>When</t>
  </si>
  <si>
    <t>Complete</t>
  </si>
  <si>
    <t>Useful links and rescources</t>
  </si>
  <si>
    <t>General Notes:</t>
  </si>
  <si>
    <t>$50</t>
  </si>
  <si>
    <t>$90 per head</t>
  </si>
  <si>
    <t>$100</t>
  </si>
  <si>
    <t>Camping skills (part 2)</t>
  </si>
  <si>
    <t>Review&gt;, Program check in, Patrol structure Review&gt;</t>
  </si>
  <si>
    <t>Group Camp Planning Project Patrol</t>
  </si>
  <si>
    <t>Camping OAS Camp Patrols</t>
  </si>
  <si>
    <t>TBC</t>
  </si>
  <si>
    <t>4 activities, divided up based on current OAS Camping level
Assign Scouts to camp Patrols</t>
  </si>
  <si>
    <t>Patrol review sheets
Patrol lists
Program</t>
  </si>
  <si>
    <t>Welcome</t>
  </si>
  <si>
    <t>Spencer and Tom</t>
  </si>
  <si>
    <t>Anything left over from the previous meeting</t>
  </si>
  <si>
    <t>Review&gt;</t>
  </si>
  <si>
    <t>- reflect on Patrol Review&gt; details
- Review&gt; Program cycle against the SPICES and The Scout Method</t>
  </si>
  <si>
    <t>- Check Patrol structures and access any changes required
- where will the new members go?</t>
  </si>
  <si>
    <t>Plan&gt;</t>
  </si>
  <si>
    <t>- check in with how everyone is going with their upcoming Leads
- where are the Project Patrols at?
- what major activities are coming up that we need to consider?</t>
  </si>
  <si>
    <t>9:00PM</t>
  </si>
  <si>
    <t>Action tasks</t>
  </si>
  <si>
    <t>Community</t>
  </si>
  <si>
    <t>Creative</t>
  </si>
  <si>
    <t>Personal Growth</t>
  </si>
  <si>
    <t>Outdoors</t>
  </si>
  <si>
    <t>Patrols</t>
  </si>
  <si>
    <t>Project Patrol</t>
  </si>
  <si>
    <t>All Patrols</t>
  </si>
  <si>
    <t>Red Patrol</t>
  </si>
  <si>
    <t>Blue Patrol</t>
  </si>
  <si>
    <t>Green Patrol</t>
  </si>
  <si>
    <t>Purple Patrol</t>
  </si>
  <si>
    <t>Remaining Patrols</t>
  </si>
  <si>
    <t>Unit Council Meeting</t>
  </si>
  <si>
    <t>Personal Growth Participates</t>
  </si>
  <si>
    <t>Red 
(PL: Kaila)</t>
  </si>
  <si>
    <t>Achievement Pathways</t>
  </si>
  <si>
    <t>Siobhan
Ben (M1)
Noah (M1)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</si>
</sst>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AM/PM"/>
  </numFmts>
  <fonts count="8">
    <font>
      <sz val="10"/>
      <color indexed="8"/>
      <name val="Helvetica Neue"/>
    </font>
    <font>
      <b/>
      <sz val="10"/>
      <color indexed="8"/>
      <name val="Helvetica Neue"/>
    </font>
    <font>
      <sz val="8"/>
      <name val="Helvetica Neue"/>
    </font>
    <font>
      <sz val="10"/>
      <color rgb="FFFF0000"/>
      <name val="Helvetica Neue"/>
    </font>
    <font>
      <sz val="10"/>
      <color theme="4" tint="-0.249977111117893"/>
      <name val="Helvetica Neue"/>
    </font>
    <font>
      <sz val="10"/>
      <color theme="6" tint="-0.499984740745262"/>
      <name val="Helvetica Neue"/>
    </font>
    <font>
      <sz val="10"/>
      <color rgb="FF7030A0"/>
      <name val="Helvetica Neue"/>
    </font>
    <font>
      <b/>
      <sz val="14"/>
      <color theme="0"/>
      <name val="Helvetica Neue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FBBEF"/>
        <bgColor indexed="64"/>
      </patternFill>
    </fill>
    <fill>
      <patternFill patternType="solid">
        <fgColor rgb="FFFDA1A8"/>
        <bgColor indexed="64"/>
      </patternFill>
    </fill>
  </fills>
  <borders count="1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77"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0" fillId="0" borderId="2" xfId="0" applyFont="1" applyBorder="1" applyAlignment="1" applyProtection="1">
      <alignment vertical="top" wrapText="1"/>
      <protection locked="0"/>
    </xf>
    <xf numFmtId="164" fontId="0" fillId="0" borderId="2" xfId="0" applyNumberFormat="1" applyFont="1" applyBorder="1" applyAlignment="1" applyProtection="1">
      <alignment vertical="top" wrapText="1"/>
      <protection locked="0"/>
    </xf>
    <xf numFmtId="49" fontId="0" fillId="0" borderId="2" xfId="0" applyNumberFormat="1" applyFont="1" applyBorder="1" applyAlignment="1" applyProtection="1">
      <alignment vertical="top" wrapText="1"/>
      <protection locked="0"/>
    </xf>
    <xf numFmtId="0" fontId="0" fillId="0" borderId="0" xfId="0" applyFont="1" applyAlignment="1" applyProtection="1">
      <alignment vertical="top" wrapText="1"/>
      <protection locked="0"/>
    </xf>
    <xf numFmtId="164" fontId="0" fillId="0" borderId="2" xfId="0" applyNumberFormat="1" applyFont="1" applyBorder="1" applyAlignment="1" applyProtection="1">
      <alignment horizontal="right" vertical="top" wrapText="1"/>
      <protection locked="0"/>
    </xf>
    <xf numFmtId="0" fontId="0" fillId="0" borderId="0" xfId="0" applyFont="1" applyAlignment="1">
      <alignment vertical="center" wrapText="1"/>
    </xf>
    <xf numFmtId="49" fontId="0" fillId="0" borderId="2" xfId="0" applyNumberFormat="1" applyFont="1" applyBorder="1" applyAlignment="1" applyProtection="1">
      <alignment vertical="center" wrapText="1"/>
      <protection locked="0"/>
    </xf>
    <xf numFmtId="49" fontId="0" fillId="0" borderId="2" xfId="0" applyNumberFormat="1" applyFont="1" applyBorder="1" applyAlignment="1">
      <alignment vertical="center" wrapText="1"/>
    </xf>
    <xf numFmtId="0" fontId="0" fillId="0" borderId="2" xfId="0" applyFont="1" applyBorder="1" applyAlignment="1" applyProtection="1">
      <alignment vertical="center" wrapText="1"/>
      <protection locked="0"/>
    </xf>
    <xf numFmtId="0" fontId="0" fillId="0" borderId="6" xfId="0" applyFont="1" applyBorder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NumberFormat="1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49" fontId="1" fillId="4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1" fillId="6" borderId="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49" fontId="0" fillId="7" borderId="2" xfId="0" applyNumberFormat="1" applyFont="1" applyFill="1" applyBorder="1" applyAlignment="1" applyProtection="1">
      <alignment vertical="center" wrapText="1"/>
      <protection locked="0"/>
    </xf>
    <xf numFmtId="0" fontId="0" fillId="7" borderId="2" xfId="0" applyFont="1" applyFill="1" applyBorder="1" applyAlignment="1" applyProtection="1">
      <alignment vertical="center" wrapText="1"/>
      <protection locked="0"/>
    </xf>
    <xf numFmtId="49" fontId="0" fillId="7" borderId="2" xfId="0" applyNumberFormat="1" applyFont="1" applyFill="1" applyBorder="1" applyAlignment="1">
      <alignment vertical="center" wrapText="1"/>
    </xf>
    <xf numFmtId="49" fontId="0" fillId="0" borderId="2" xfId="0" applyNumberFormat="1" applyFont="1" applyFill="1" applyBorder="1" applyAlignment="1" applyProtection="1">
      <alignment vertical="center" wrapText="1"/>
      <protection locked="0"/>
    </xf>
    <xf numFmtId="0" fontId="0" fillId="0" borderId="6" xfId="0" applyFont="1" applyFill="1" applyBorder="1" applyAlignment="1" applyProtection="1">
      <alignment vertical="center" wrapText="1"/>
      <protection locked="0"/>
    </xf>
    <xf numFmtId="0" fontId="0" fillId="0" borderId="1" xfId="0" applyFont="1" applyFill="1" applyBorder="1" applyAlignment="1" applyProtection="1">
      <alignment vertical="center" wrapText="1"/>
      <protection locked="0"/>
    </xf>
    <xf numFmtId="0" fontId="0" fillId="0" borderId="0" xfId="0" applyNumberFormat="1" applyFont="1" applyFill="1" applyAlignment="1">
      <alignment vertical="center" wrapText="1"/>
    </xf>
    <xf numFmtId="49" fontId="0" fillId="0" borderId="2" xfId="0" applyNumberFormat="1" applyFont="1" applyBorder="1" applyAlignment="1" applyProtection="1">
      <alignment vertical="top" wrapText="1"/>
      <protection locked="0"/>
    </xf>
    <xf numFmtId="49" fontId="7" fillId="8" borderId="2" xfId="0" applyNumberFormat="1" applyFont="1" applyFill="1" applyBorder="1" applyAlignment="1">
      <alignment vertical="center" wrapText="1"/>
    </xf>
    <xf numFmtId="0" fontId="7" fillId="8" borderId="2" xfId="0" applyFont="1" applyFill="1" applyBorder="1" applyAlignment="1">
      <alignment vertical="center" wrapText="1"/>
    </xf>
    <xf numFmtId="49" fontId="1" fillId="5" borderId="3" xfId="0" applyNumberFormat="1" applyFont="1" applyFill="1" applyBorder="1" applyAlignment="1">
      <alignment horizontal="center" vertical="center" wrapText="1"/>
    </xf>
    <xf numFmtId="49" fontId="1" fillId="5" borderId="5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 applyProtection="1">
      <alignment horizontal="center" vertical="top" wrapText="1"/>
      <protection locked="0"/>
    </xf>
    <xf numFmtId="0" fontId="0" fillId="0" borderId="3" xfId="0" applyFont="1" applyBorder="1" applyAlignment="1" applyProtection="1">
      <alignment horizontal="center" vertical="top" wrapText="1"/>
      <protection locked="0"/>
    </xf>
    <xf numFmtId="0" fontId="0" fillId="0" borderId="4" xfId="0" applyFont="1" applyBorder="1" applyAlignment="1" applyProtection="1">
      <alignment horizontal="center" vertical="top" wrapText="1"/>
      <protection locked="0"/>
    </xf>
    <xf numFmtId="0" fontId="0" fillId="0" borderId="5" xfId="0" applyFont="1" applyBorder="1" applyAlignment="1" applyProtection="1">
      <alignment horizontal="center" vertical="top" wrapText="1"/>
      <protection locked="0"/>
    </xf>
    <xf numFmtId="0" fontId="1" fillId="2" borderId="3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13" xfId="0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49" fontId="0" fillId="0" borderId="2" xfId="0" applyNumberFormat="1" applyFont="1" applyBorder="1" applyAlignment="1" applyProtection="1">
      <alignment horizontal="left" vertical="top" wrapText="1"/>
      <protection locked="0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0" fillId="0" borderId="9" xfId="0" applyFont="1" applyBorder="1" applyAlignment="1" applyProtection="1">
      <alignment horizontal="left" vertical="top" wrapText="1"/>
      <protection locked="0"/>
    </xf>
    <xf numFmtId="0" fontId="0" fillId="0" borderId="10" xfId="0" applyFont="1" applyBorder="1" applyAlignment="1" applyProtection="1">
      <alignment horizontal="left" vertical="top" wrapText="1"/>
      <protection locked="0"/>
    </xf>
    <xf numFmtId="0" fontId="0" fillId="0" borderId="11" xfId="0" applyFont="1" applyBorder="1" applyAlignment="1" applyProtection="1">
      <alignment horizontal="left" vertical="top" wrapText="1"/>
      <protection locked="0"/>
    </xf>
    <xf numFmtId="0" fontId="0" fillId="0" borderId="7" xfId="0" applyFont="1" applyBorder="1" applyAlignment="1" applyProtection="1">
      <alignment horizontal="left" vertical="top" wrapText="1"/>
      <protection locked="0"/>
    </xf>
    <xf numFmtId="0" fontId="0" fillId="0" borderId="0" xfId="0" applyFont="1" applyBorder="1" applyAlignment="1" applyProtection="1">
      <alignment horizontal="left" vertical="top" wrapText="1"/>
      <protection locked="0"/>
    </xf>
    <xf numFmtId="0" fontId="0" fillId="0" borderId="8" xfId="0" applyFont="1" applyBorder="1" applyAlignment="1" applyProtection="1">
      <alignment horizontal="left" vertical="top" wrapText="1"/>
      <protection locked="0"/>
    </xf>
    <xf numFmtId="0" fontId="0" fillId="0" borderId="12" xfId="0" applyFont="1" applyBorder="1" applyAlignment="1" applyProtection="1">
      <alignment horizontal="left" vertical="top" wrapText="1"/>
      <protection locked="0"/>
    </xf>
    <xf numFmtId="0" fontId="0" fillId="0" borderId="13" xfId="0" applyFont="1" applyBorder="1" applyAlignment="1" applyProtection="1">
      <alignment horizontal="left" vertical="top" wrapText="1"/>
      <protection locked="0"/>
    </xf>
    <xf numFmtId="0" fontId="0" fillId="0" borderId="14" xfId="0" applyFont="1" applyBorder="1" applyAlignment="1" applyProtection="1">
      <alignment horizontal="left" vertical="top" wrapText="1"/>
      <protection locked="0"/>
    </xf>
    <xf numFmtId="49" fontId="0" fillId="0" borderId="3" xfId="0" applyNumberFormat="1" applyFont="1" applyBorder="1" applyAlignment="1" applyProtection="1">
      <alignment vertical="top" wrapText="1"/>
      <protection locked="0"/>
    </xf>
    <xf numFmtId="49" fontId="0" fillId="0" borderId="4" xfId="0" applyNumberFormat="1" applyFont="1" applyBorder="1" applyAlignment="1" applyProtection="1">
      <alignment vertical="top" wrapText="1"/>
      <protection locked="0"/>
    </xf>
    <xf numFmtId="49" fontId="0" fillId="0" borderId="5" xfId="0" applyNumberFormat="1" applyFont="1" applyBorder="1" applyAlignment="1" applyProtection="1">
      <alignment vertical="top" wrapText="1"/>
      <protection locked="0"/>
    </xf>
    <xf numFmtId="49" fontId="0" fillId="0" borderId="2" xfId="0" applyNumberFormat="1" applyFont="1" applyBorder="1" applyAlignment="1" applyProtection="1">
      <alignment vertical="top" wrapText="1"/>
      <protection locked="0"/>
    </xf>
    <xf numFmtId="49" fontId="0" fillId="0" borderId="4" xfId="0" applyNumberFormat="1" applyFont="1" applyBorder="1" applyAlignment="1" applyProtection="1">
      <alignment horizontal="left" vertical="top" wrapText="1"/>
      <protection locked="0"/>
    </xf>
    <xf numFmtId="49" fontId="0" fillId="0" borderId="5" xfId="0" applyNumberFormat="1" applyFont="1" applyBorder="1" applyAlignment="1" applyProtection="1">
      <alignment horizontal="left" vertical="top" wrapText="1"/>
      <protection locked="0"/>
    </xf>
    <xf numFmtId="0" fontId="0" fillId="0" borderId="2" xfId="0" applyNumberFormat="1" applyFont="1" applyBorder="1" applyAlignment="1">
      <alignment vertical="top" wrapText="1"/>
    </xf>
    <xf numFmtId="0" fontId="0" fillId="0" borderId="2" xfId="0" applyNumberFormat="1" applyFont="1" applyBorder="1" applyAlignment="1">
      <alignment vertical="center" wrapText="1"/>
    </xf>
    <xf numFmtId="49" fontId="1" fillId="9" borderId="2" xfId="0" applyNumberFormat="1" applyFont="1" applyFill="1" applyBorder="1" applyAlignment="1">
      <alignment horizontal="center" vertical="center" wrapText="1"/>
    </xf>
    <xf numFmtId="49" fontId="1" fillId="10" borderId="2" xfId="0" applyNumberFormat="1" applyFont="1" applyFill="1" applyBorder="1" applyAlignment="1">
      <alignment horizontal="center" vertical="center" wrapText="1"/>
    </xf>
    <xf numFmtId="49" fontId="7" fillId="8" borderId="2" xfId="0" applyNumberFormat="1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49" fontId="7" fillId="8" borderId="3" xfId="0" applyNumberFormat="1" applyFont="1" applyFill="1" applyBorder="1" applyAlignment="1">
      <alignment vertical="center" wrapText="1"/>
    </xf>
    <xf numFmtId="49" fontId="7" fillId="8" borderId="4" xfId="0" applyNumberFormat="1" applyFont="1" applyFill="1" applyBorder="1" applyAlignment="1">
      <alignment vertical="center" wrapText="1"/>
    </xf>
    <xf numFmtId="49" fontId="7" fillId="8" borderId="5" xfId="0" applyNumberFormat="1" applyFont="1" applyFill="1" applyBorder="1" applyAlignment="1">
      <alignment vertical="center" wrapText="1"/>
    </xf>
    <xf numFmtId="49" fontId="1" fillId="5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144"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  <dxf>
      <font>
        <color rgb="FF7030A0"/>
      </font>
    </dxf>
    <dxf>
      <font>
        <color rgb="FF7030A0"/>
      </font>
    </dxf>
    <dxf>
      <font>
        <color theme="8" tint="-0.499984740745262"/>
      </font>
    </dxf>
  </dxfs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FBBEF"/>
      <color rgb="FFFDA1A8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3" Type="http://schemas.openxmlformats.org/officeDocument/2006/relationships/image" Target="../media/image3.emf"/><Relationship Id="rId7" Type="http://schemas.openxmlformats.org/officeDocument/2006/relationships/image" Target="../media/image25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10" Type="http://schemas.openxmlformats.org/officeDocument/2006/relationships/image" Target="../media/image28.emf"/><Relationship Id="rId4" Type="http://schemas.openxmlformats.org/officeDocument/2006/relationships/image" Target="../media/image4.emf"/><Relationship Id="rId9" Type="http://schemas.openxmlformats.org/officeDocument/2006/relationships/image" Target="../media/image2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10" Type="http://schemas.openxmlformats.org/officeDocument/2006/relationships/image" Target="../media/image20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13.emf"/><Relationship Id="rId7" Type="http://schemas.openxmlformats.org/officeDocument/2006/relationships/image" Target="../media/image33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10" Type="http://schemas.openxmlformats.org/officeDocument/2006/relationships/image" Target="../media/image36.emf"/><Relationship Id="rId4" Type="http://schemas.openxmlformats.org/officeDocument/2006/relationships/image" Target="../media/image14.emf"/><Relationship Id="rId9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28575</xdr:rowOff>
        </xdr:from>
        <xdr:to>
          <xdr:col>7</xdr:col>
          <xdr:colOff>904875</xdr:colOff>
          <xdr:row>2</xdr:row>
          <xdr:rowOff>876300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7E7F3D78-4A69-450B-909F-7C138E27E4E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ChallengeAreasIcon" spid="_x0000_s140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953375" y="819150"/>
              <a:ext cx="876300" cy="847725"/>
            </a:xfrm>
            <a:prstGeom prst="rect">
              <a:avLst/>
            </a:prstGeom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3</xdr:row>
          <xdr:rowOff>28575</xdr:rowOff>
        </xdr:from>
        <xdr:to>
          <xdr:col>7</xdr:col>
          <xdr:colOff>904875</xdr:colOff>
          <xdr:row>3</xdr:row>
          <xdr:rowOff>876300</xdr:rowOff>
        </xdr:to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1A05A9DC-7DD0-4B36-A3BF-2B15EA2D59B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B" spid="_x0000_s141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953375" y="172402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4</xdr:row>
          <xdr:rowOff>209550</xdr:rowOff>
        </xdr:from>
        <xdr:to>
          <xdr:col>7</xdr:col>
          <xdr:colOff>904875</xdr:colOff>
          <xdr:row>4</xdr:row>
          <xdr:rowOff>1057275</xdr:rowOff>
        </xdr:to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9697967E-2CCF-460F-A83A-F54B1A582F5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" spid="_x0000_s1411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953375" y="291465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5</xdr:row>
          <xdr:rowOff>76200</xdr:rowOff>
        </xdr:from>
        <xdr:to>
          <xdr:col>7</xdr:col>
          <xdr:colOff>904875</xdr:colOff>
          <xdr:row>5</xdr:row>
          <xdr:rowOff>923925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A22B3511-2A56-440A-9424-4350101B025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E" spid="_x0000_s141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953375" y="424815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6</xdr:row>
          <xdr:rowOff>28575</xdr:rowOff>
        </xdr:from>
        <xdr:to>
          <xdr:col>7</xdr:col>
          <xdr:colOff>904875</xdr:colOff>
          <xdr:row>6</xdr:row>
          <xdr:rowOff>876300</xdr:rowOff>
        </xdr:to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74EAC365-101C-4824-A91C-15B9E8BA68D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" spid="_x0000_s1413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7953375" y="533400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7</xdr:row>
          <xdr:rowOff>152400</xdr:rowOff>
        </xdr:from>
        <xdr:to>
          <xdr:col>7</xdr:col>
          <xdr:colOff>904875</xdr:colOff>
          <xdr:row>7</xdr:row>
          <xdr:rowOff>1000125</xdr:rowOff>
        </xdr:to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F26B9CEA-7367-4CA9-9D54-9954C72545E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" spid="_x0000_s1414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953375" y="64674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</xdr:row>
          <xdr:rowOff>38100</xdr:rowOff>
        </xdr:from>
        <xdr:to>
          <xdr:col>7</xdr:col>
          <xdr:colOff>904875</xdr:colOff>
          <xdr:row>8</xdr:row>
          <xdr:rowOff>885825</xdr:rowOff>
        </xdr:to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F0AFFCA1-2CAE-4C03-9097-851A0BE6B55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" spid="_x0000_s1415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7953375" y="766762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</xdr:row>
          <xdr:rowOff>9525</xdr:rowOff>
        </xdr:from>
        <xdr:to>
          <xdr:col>7</xdr:col>
          <xdr:colOff>885825</xdr:colOff>
          <xdr:row>9</xdr:row>
          <xdr:rowOff>857250</xdr:rowOff>
        </xdr:to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3C7ACF37-EE0B-4A79-9F33-5347F5060B29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J" spid="_x0000_s1416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934325" y="87534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7</xdr:col>
          <xdr:colOff>885825</xdr:colOff>
          <xdr:row>10</xdr:row>
          <xdr:rowOff>857250</xdr:rowOff>
        </xdr:to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05DE4102-BD6B-4A32-8F36-CF2AE829894C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K" spid="_x0000_s1417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934325" y="976312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142875</xdr:rowOff>
        </xdr:from>
        <xdr:to>
          <xdr:col>7</xdr:col>
          <xdr:colOff>885825</xdr:colOff>
          <xdr:row>11</xdr:row>
          <xdr:rowOff>990600</xdr:rowOff>
        </xdr:to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34729EC2-9063-4B91-92F8-1B3E3257C44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" spid="_x0000_s1418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934325" y="1090612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3</xdr:row>
          <xdr:rowOff>28575</xdr:rowOff>
        </xdr:from>
        <xdr:to>
          <xdr:col>5</xdr:col>
          <xdr:colOff>923925</xdr:colOff>
          <xdr:row>3</xdr:row>
          <xdr:rowOff>876300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F4EEB7E-B9EE-43D8-BF59-EF5C14F4925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ChallengeAreasIcon" spid="_x0000_s343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286000" y="51435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4</xdr:row>
          <xdr:rowOff>47625</xdr:rowOff>
        </xdr:from>
        <xdr:to>
          <xdr:col>5</xdr:col>
          <xdr:colOff>923925</xdr:colOff>
          <xdr:row>4</xdr:row>
          <xdr:rowOff>895350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D9071D9-EC29-4634-9C7C-B6607074D76C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B" spid="_x0000_s343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286000" y="160020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38100</xdr:rowOff>
        </xdr:from>
        <xdr:to>
          <xdr:col>5</xdr:col>
          <xdr:colOff>923925</xdr:colOff>
          <xdr:row>5</xdr:row>
          <xdr:rowOff>885825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42B9F8A3-8108-40DE-A249-538B47A7F3E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D" spid="_x0000_s343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286000" y="26574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</xdr:row>
          <xdr:rowOff>38100</xdr:rowOff>
        </xdr:from>
        <xdr:to>
          <xdr:col>5</xdr:col>
          <xdr:colOff>914400</xdr:colOff>
          <xdr:row>6</xdr:row>
          <xdr:rowOff>885825</xdr:rowOff>
        </xdr:to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9DCAAF8E-F0BE-417C-89F7-1D44DBDC636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E" spid="_x0000_s3436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276475" y="37242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7</xdr:row>
          <xdr:rowOff>47625</xdr:rowOff>
        </xdr:from>
        <xdr:to>
          <xdr:col>5</xdr:col>
          <xdr:colOff>914400</xdr:colOff>
          <xdr:row>7</xdr:row>
          <xdr:rowOff>895350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5BA88397-28F2-4211-A564-87BD39DA126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" spid="_x0000_s3437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276475" y="480060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38100</xdr:rowOff>
        </xdr:from>
        <xdr:to>
          <xdr:col>5</xdr:col>
          <xdr:colOff>923925</xdr:colOff>
          <xdr:row>8</xdr:row>
          <xdr:rowOff>885825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5B9A1CB1-0E19-4BB0-B8A7-5796D36E466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" spid="_x0000_s3438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2286000" y="58578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9</xdr:row>
          <xdr:rowOff>38100</xdr:rowOff>
        </xdr:from>
        <xdr:to>
          <xdr:col>5</xdr:col>
          <xdr:colOff>904875</xdr:colOff>
          <xdr:row>10</xdr:row>
          <xdr:rowOff>0</xdr:rowOff>
        </xdr:to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EE32313E-F038-4198-BBF2-6C6E8A1BDBE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" spid="_x0000_s3439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2266950" y="69246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47625</xdr:rowOff>
        </xdr:from>
        <xdr:to>
          <xdr:col>5</xdr:col>
          <xdr:colOff>914400</xdr:colOff>
          <xdr:row>10</xdr:row>
          <xdr:rowOff>895350</xdr:rowOff>
        </xdr:to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F61D72F1-0FCD-4034-95B7-F8708EE9660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J" spid="_x0000_s3440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2276475" y="8001000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11</xdr:row>
          <xdr:rowOff>38100</xdr:rowOff>
        </xdr:from>
        <xdr:to>
          <xdr:col>5</xdr:col>
          <xdr:colOff>904875</xdr:colOff>
          <xdr:row>11</xdr:row>
          <xdr:rowOff>885825</xdr:rowOff>
        </xdr:to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9CA50E5D-4673-4AD8-95CD-759748EB28F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K" spid="_x0000_s3441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266950" y="90582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12</xdr:row>
          <xdr:rowOff>38100</xdr:rowOff>
        </xdr:from>
        <xdr:to>
          <xdr:col>5</xdr:col>
          <xdr:colOff>914400</xdr:colOff>
          <xdr:row>12</xdr:row>
          <xdr:rowOff>885825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2DFCB335-C241-421D-BE76-DCD778B2F4AC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" spid="_x0000_s3442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276475" y="10125075"/>
              <a:ext cx="876300" cy="84772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121500</xdr:rowOff>
    </xdr:from>
    <xdr:to>
      <xdr:col>2</xdr:col>
      <xdr:colOff>27251</xdr:colOff>
      <xdr:row>2</xdr:row>
      <xdr:rowOff>26250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30555A9-4B40-4A8C-B070-1E96D7EB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121500"/>
          <a:ext cx="90355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1226325</xdr:colOff>
      <xdr:row>1</xdr:row>
      <xdr:rowOff>822840</xdr:rowOff>
    </xdr:from>
    <xdr:to>
      <xdr:col>2</xdr:col>
      <xdr:colOff>5801</xdr:colOff>
      <xdr:row>3</xdr:row>
      <xdr:rowOff>40240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D4F9B70-5C3B-4C7B-9F60-84C78A21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25" y="984765"/>
          <a:ext cx="903551" cy="912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1233450</xdr:colOff>
      <xdr:row>2</xdr:row>
      <xdr:rowOff>829965</xdr:rowOff>
    </xdr:from>
    <xdr:to>
      <xdr:col>2</xdr:col>
      <xdr:colOff>12926</xdr:colOff>
      <xdr:row>4</xdr:row>
      <xdr:rowOff>47365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92A31B9-AD68-4A00-8A4A-57D215D75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50" y="1839615"/>
          <a:ext cx="903551" cy="912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1221525</xdr:colOff>
      <xdr:row>3</xdr:row>
      <xdr:rowOff>828675</xdr:rowOff>
    </xdr:from>
    <xdr:to>
      <xdr:col>2</xdr:col>
      <xdr:colOff>1001</xdr:colOff>
      <xdr:row>5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EA5E19F-BFB3-4B88-A1F7-C88BD5CC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25" y="2686050"/>
          <a:ext cx="903551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P28"/>
  <sheetViews>
    <sheetView showGridLines="0" tabSelected="1" workbookViewId="0">
      <pane ySplit="2" topLeftCell="A3" activePane="bottomLeft" state="frozen"/>
      <selection pane="bottomLeft" activeCell="A12" sqref="A12"/>
    </sheetView>
  </sheetViews>
  <sheetFormatPr defaultColWidth="16.28515625" defaultRowHeight="20.100000000000001" customHeight="1"/>
  <cols>
    <col min="1" max="2" width="14.28515625" style="14" customWidth="1"/>
    <col min="3" max="3" width="12.7109375" style="14" customWidth="1"/>
    <col min="4" max="4" width="16.28515625" style="14" customWidth="1"/>
    <col min="5" max="5" width="16.42578125" style="14" customWidth="1"/>
    <col min="6" max="6" width="33.85546875" style="14" customWidth="1"/>
    <col min="7" max="7" width="11" style="14" customWidth="1"/>
    <col min="8" max="8" width="14" style="30" customWidth="1"/>
    <col min="9" max="11" width="14.28515625" style="14" customWidth="1"/>
    <col min="12" max="12" width="16.28515625" style="14" customWidth="1"/>
    <col min="13" max="13" width="10.42578125" style="14" customWidth="1"/>
    <col min="14" max="14" width="19.140625" style="14" customWidth="1"/>
    <col min="15" max="15" width="14.42578125" style="14" customWidth="1"/>
    <col min="16" max="16" width="10.42578125" style="14" customWidth="1"/>
    <col min="17" max="258" width="16.28515625" style="8" customWidth="1"/>
    <col min="259" max="16384" width="16.28515625" style="8"/>
  </cols>
  <sheetData>
    <row r="1" spans="1:16" ht="30" customHeight="1">
      <c r="A1" s="32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6" s="23" customFormat="1" ht="32.25" customHeight="1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34" t="s">
        <v>4</v>
      </c>
      <c r="H2" s="35"/>
      <c r="I2" s="22" t="s">
        <v>5</v>
      </c>
      <c r="J2" s="22" t="s">
        <v>6</v>
      </c>
      <c r="K2" s="22" t="s">
        <v>7</v>
      </c>
      <c r="L2" s="70" t="s">
        <v>164</v>
      </c>
      <c r="M2" s="69" t="s">
        <v>8</v>
      </c>
      <c r="N2" s="69" t="s">
        <v>10</v>
      </c>
      <c r="O2" s="69" t="s">
        <v>11</v>
      </c>
      <c r="P2" s="69" t="s">
        <v>76</v>
      </c>
    </row>
    <row r="3" spans="1:16" ht="71.25" customHeight="1">
      <c r="A3" s="9" t="s">
        <v>12</v>
      </c>
      <c r="B3" s="9" t="s">
        <v>13</v>
      </c>
      <c r="C3" s="9" t="s">
        <v>155</v>
      </c>
      <c r="D3" s="11" t="s">
        <v>134</v>
      </c>
      <c r="E3" s="9" t="s">
        <v>14</v>
      </c>
      <c r="F3" s="9" t="s">
        <v>61</v>
      </c>
      <c r="G3" s="10" t="s">
        <v>152</v>
      </c>
      <c r="H3" s="27"/>
      <c r="I3" s="9" t="s">
        <v>15</v>
      </c>
      <c r="J3" s="9" t="s">
        <v>16</v>
      </c>
      <c r="K3" s="9" t="s">
        <v>17</v>
      </c>
      <c r="L3" s="9" t="s">
        <v>19</v>
      </c>
      <c r="M3" s="9" t="s">
        <v>26</v>
      </c>
      <c r="N3" s="9" t="s">
        <v>62</v>
      </c>
      <c r="O3" s="9" t="s">
        <v>18</v>
      </c>
      <c r="P3" s="9" t="s">
        <v>130</v>
      </c>
    </row>
    <row r="4" spans="1:16" ht="80.099999999999994" customHeight="1">
      <c r="A4" s="24" t="s">
        <v>119</v>
      </c>
      <c r="B4" s="24" t="s">
        <v>33</v>
      </c>
      <c r="C4" s="24" t="s">
        <v>155</v>
      </c>
      <c r="D4" s="25" t="s">
        <v>26</v>
      </c>
      <c r="E4" s="24" t="s">
        <v>161</v>
      </c>
      <c r="F4" s="24" t="s">
        <v>133</v>
      </c>
      <c r="G4" s="26" t="s">
        <v>151</v>
      </c>
      <c r="H4" s="27"/>
      <c r="I4" s="24" t="s">
        <v>120</v>
      </c>
      <c r="J4" s="24" t="s">
        <v>111</v>
      </c>
      <c r="K4" s="24" t="s">
        <v>47</v>
      </c>
      <c r="L4" s="24" t="s">
        <v>162</v>
      </c>
      <c r="M4" s="24" t="s">
        <v>26</v>
      </c>
      <c r="N4" s="24" t="s">
        <v>138</v>
      </c>
      <c r="O4" s="24" t="s">
        <v>121</v>
      </c>
      <c r="P4" s="24" t="s">
        <v>129</v>
      </c>
    </row>
    <row r="5" spans="1:16" ht="116.1" customHeight="1">
      <c r="A5" s="9" t="s">
        <v>20</v>
      </c>
      <c r="B5" s="9" t="s">
        <v>21</v>
      </c>
      <c r="C5" s="9" t="s">
        <v>160</v>
      </c>
      <c r="D5" s="11" t="s">
        <v>26</v>
      </c>
      <c r="E5" s="9" t="s">
        <v>22</v>
      </c>
      <c r="F5" s="9" t="s">
        <v>63</v>
      </c>
      <c r="G5" s="10" t="s">
        <v>149</v>
      </c>
      <c r="H5" s="27"/>
      <c r="I5" s="9" t="s">
        <v>23</v>
      </c>
      <c r="J5" s="9" t="s">
        <v>24</v>
      </c>
      <c r="K5" s="9" t="s">
        <v>25</v>
      </c>
      <c r="L5" s="9" t="s">
        <v>28</v>
      </c>
      <c r="M5" s="9" t="s">
        <v>26</v>
      </c>
      <c r="N5" s="9" t="s">
        <v>64</v>
      </c>
      <c r="O5" s="9" t="s">
        <v>27</v>
      </c>
      <c r="P5" s="9" t="s">
        <v>26</v>
      </c>
    </row>
    <row r="6" spans="1:16" ht="89.25">
      <c r="A6" s="9" t="s">
        <v>20</v>
      </c>
      <c r="B6" s="9" t="s">
        <v>21</v>
      </c>
      <c r="C6" s="9" t="s">
        <v>154</v>
      </c>
      <c r="D6" s="9" t="s">
        <v>29</v>
      </c>
      <c r="E6" s="9" t="s">
        <v>29</v>
      </c>
      <c r="F6" s="9" t="s">
        <v>65</v>
      </c>
      <c r="G6" s="10" t="s">
        <v>149</v>
      </c>
      <c r="H6" s="27"/>
      <c r="I6" s="9" t="s">
        <v>30</v>
      </c>
      <c r="J6" s="9" t="s">
        <v>31</v>
      </c>
      <c r="K6" s="9" t="s">
        <v>26</v>
      </c>
      <c r="L6" s="9" t="s">
        <v>28</v>
      </c>
      <c r="M6" s="9" t="s">
        <v>26</v>
      </c>
      <c r="N6" s="11"/>
      <c r="O6" s="9" t="s">
        <v>32</v>
      </c>
      <c r="P6" s="9" t="s">
        <v>26</v>
      </c>
    </row>
    <row r="7" spans="1:16" ht="80.099999999999994" customHeight="1">
      <c r="A7" s="9" t="s">
        <v>20</v>
      </c>
      <c r="B7" s="9" t="s">
        <v>33</v>
      </c>
      <c r="C7" s="9" t="s">
        <v>154</v>
      </c>
      <c r="D7" s="9" t="s">
        <v>34</v>
      </c>
      <c r="E7" s="9" t="s">
        <v>34</v>
      </c>
      <c r="F7" s="9" t="s">
        <v>66</v>
      </c>
      <c r="G7" s="10" t="s">
        <v>152</v>
      </c>
      <c r="H7" s="27"/>
      <c r="I7" s="9" t="s">
        <v>35</v>
      </c>
      <c r="J7" s="9" t="s">
        <v>36</v>
      </c>
      <c r="K7" s="9" t="s">
        <v>37</v>
      </c>
      <c r="L7" s="9" t="s">
        <v>39</v>
      </c>
      <c r="M7" s="9" t="s">
        <v>26</v>
      </c>
      <c r="N7" s="9" t="s">
        <v>67</v>
      </c>
      <c r="O7" s="9" t="s">
        <v>38</v>
      </c>
      <c r="P7" s="9" t="s">
        <v>26</v>
      </c>
    </row>
    <row r="8" spans="1:16" ht="104.1" customHeight="1">
      <c r="A8" s="24" t="s">
        <v>40</v>
      </c>
      <c r="B8" s="24" t="s">
        <v>21</v>
      </c>
      <c r="C8" s="24" t="s">
        <v>155</v>
      </c>
      <c r="D8" s="25" t="s">
        <v>26</v>
      </c>
      <c r="E8" s="24" t="s">
        <v>41</v>
      </c>
      <c r="F8" s="24" t="s">
        <v>69</v>
      </c>
      <c r="G8" s="26" t="s">
        <v>150</v>
      </c>
      <c r="H8" s="27"/>
      <c r="I8" s="24" t="s">
        <v>42</v>
      </c>
      <c r="J8" s="24" t="s">
        <v>68</v>
      </c>
      <c r="K8" s="24" t="s">
        <v>43</v>
      </c>
      <c r="L8" s="24" t="s">
        <v>44</v>
      </c>
      <c r="M8" s="24" t="s">
        <v>163</v>
      </c>
      <c r="N8" s="24" t="s">
        <v>70</v>
      </c>
      <c r="O8" s="24" t="s">
        <v>38</v>
      </c>
      <c r="P8" s="24" t="s">
        <v>131</v>
      </c>
    </row>
    <row r="9" spans="1:16" ht="80.099999999999994" customHeight="1">
      <c r="A9" s="9" t="s">
        <v>45</v>
      </c>
      <c r="B9" s="9" t="s">
        <v>21</v>
      </c>
      <c r="C9" s="9" t="s">
        <v>155</v>
      </c>
      <c r="D9" s="11" t="s">
        <v>26</v>
      </c>
      <c r="E9" s="9" t="s">
        <v>46</v>
      </c>
      <c r="F9" s="9" t="s">
        <v>72</v>
      </c>
      <c r="G9" s="10" t="s">
        <v>151</v>
      </c>
      <c r="H9" s="27"/>
      <c r="I9" s="9" t="s">
        <v>165</v>
      </c>
      <c r="J9" s="9" t="s">
        <v>71</v>
      </c>
      <c r="K9" s="9" t="s">
        <v>47</v>
      </c>
      <c r="L9" s="9" t="s">
        <v>49</v>
      </c>
      <c r="M9" s="9" t="s">
        <v>48</v>
      </c>
      <c r="N9" s="9" t="s">
        <v>62</v>
      </c>
      <c r="O9" s="9" t="s">
        <v>38</v>
      </c>
      <c r="P9" s="9" t="s">
        <v>26</v>
      </c>
    </row>
    <row r="10" spans="1:16" ht="80.099999999999994" customHeight="1">
      <c r="A10" s="24" t="s">
        <v>50</v>
      </c>
      <c r="B10" s="24" t="s">
        <v>21</v>
      </c>
      <c r="C10" s="24" t="s">
        <v>160</v>
      </c>
      <c r="D10" s="25" t="s">
        <v>26</v>
      </c>
      <c r="E10" s="24" t="s">
        <v>51</v>
      </c>
      <c r="F10" s="24" t="s">
        <v>73</v>
      </c>
      <c r="G10" s="26" t="s">
        <v>150</v>
      </c>
      <c r="H10" s="27"/>
      <c r="I10" s="24" t="s">
        <v>52</v>
      </c>
      <c r="J10" s="24" t="s">
        <v>53</v>
      </c>
      <c r="K10" s="24" t="s">
        <v>54</v>
      </c>
      <c r="L10" s="24" t="s">
        <v>56</v>
      </c>
      <c r="M10" s="24" t="s">
        <v>55</v>
      </c>
      <c r="N10" s="24" t="s">
        <v>136</v>
      </c>
      <c r="O10" s="24" t="s">
        <v>38</v>
      </c>
      <c r="P10" s="24" t="s">
        <v>131</v>
      </c>
    </row>
    <row r="11" spans="1:16" ht="80.099999999999994" customHeight="1">
      <c r="A11" s="24" t="s">
        <v>50</v>
      </c>
      <c r="B11" s="24" t="s">
        <v>33</v>
      </c>
      <c r="C11" s="24" t="s">
        <v>154</v>
      </c>
      <c r="D11" s="24" t="s">
        <v>34</v>
      </c>
      <c r="E11" s="24" t="s">
        <v>34</v>
      </c>
      <c r="F11" s="24" t="s">
        <v>74</v>
      </c>
      <c r="G11" s="26" t="s">
        <v>152</v>
      </c>
      <c r="H11" s="27"/>
      <c r="I11" s="24" t="s">
        <v>35</v>
      </c>
      <c r="J11" s="24" t="s">
        <v>36</v>
      </c>
      <c r="K11" s="24" t="s">
        <v>37</v>
      </c>
      <c r="L11" s="24" t="s">
        <v>39</v>
      </c>
      <c r="M11" s="24" t="s">
        <v>26</v>
      </c>
      <c r="N11" s="24" t="s">
        <v>67</v>
      </c>
      <c r="O11" s="24" t="s">
        <v>57</v>
      </c>
      <c r="P11" s="24" t="s">
        <v>26</v>
      </c>
    </row>
    <row r="12" spans="1:16" ht="104.1" customHeight="1">
      <c r="A12" s="9" t="s">
        <v>58</v>
      </c>
      <c r="B12" s="9" t="s">
        <v>21</v>
      </c>
      <c r="C12" s="9" t="s">
        <v>155</v>
      </c>
      <c r="D12" s="11" t="s">
        <v>135</v>
      </c>
      <c r="E12" s="9" t="s">
        <v>132</v>
      </c>
      <c r="F12" s="9" t="s">
        <v>137</v>
      </c>
      <c r="G12" s="10" t="s">
        <v>152</v>
      </c>
      <c r="H12" s="27"/>
      <c r="I12" s="9" t="s">
        <v>59</v>
      </c>
      <c r="J12" s="9" t="s">
        <v>75</v>
      </c>
      <c r="K12" s="9" t="s">
        <v>47</v>
      </c>
      <c r="L12" s="9" t="s">
        <v>49</v>
      </c>
      <c r="M12" s="9" t="s">
        <v>60</v>
      </c>
      <c r="N12" s="9" t="s">
        <v>62</v>
      </c>
      <c r="O12" s="9" t="s">
        <v>38</v>
      </c>
      <c r="P12" s="9" t="s">
        <v>26</v>
      </c>
    </row>
    <row r="13" spans="1:16" ht="20.100000000000001" customHeight="1">
      <c r="A13" s="12"/>
      <c r="B13" s="12"/>
      <c r="C13" s="12"/>
      <c r="D13" s="12"/>
      <c r="E13" s="12"/>
      <c r="F13" s="12"/>
      <c r="G13" s="12"/>
      <c r="H13" s="28"/>
      <c r="I13" s="12"/>
      <c r="J13" s="12"/>
      <c r="K13" s="12"/>
      <c r="L13" s="12"/>
      <c r="M13" s="12"/>
      <c r="N13" s="12"/>
      <c r="O13" s="12"/>
      <c r="P13" s="12"/>
    </row>
    <row r="14" spans="1:16" ht="20.100000000000001" customHeight="1">
      <c r="A14" s="13"/>
      <c r="B14" s="13"/>
      <c r="C14" s="13"/>
      <c r="D14" s="13"/>
      <c r="E14" s="13"/>
      <c r="F14" s="13"/>
      <c r="G14" s="13"/>
      <c r="H14" s="29"/>
      <c r="I14" s="13"/>
      <c r="J14" s="13"/>
      <c r="K14" s="13"/>
      <c r="L14" s="13"/>
      <c r="M14" s="13"/>
      <c r="N14" s="13"/>
      <c r="O14" s="13"/>
      <c r="P14" s="13"/>
    </row>
    <row r="15" spans="1:16" ht="20.100000000000001" customHeight="1">
      <c r="A15" s="13"/>
      <c r="B15" s="13"/>
      <c r="C15" s="13"/>
      <c r="D15" s="13"/>
      <c r="E15" s="13"/>
      <c r="F15" s="13"/>
      <c r="G15" s="13"/>
      <c r="H15" s="29"/>
      <c r="I15" s="13"/>
      <c r="J15" s="13"/>
      <c r="K15" s="13"/>
      <c r="L15" s="13"/>
      <c r="M15" s="13"/>
      <c r="N15" s="13"/>
      <c r="O15" s="13"/>
      <c r="P15" s="13"/>
    </row>
    <row r="16" spans="1:16" ht="20.100000000000001" customHeight="1">
      <c r="A16" s="13"/>
      <c r="B16" s="13"/>
      <c r="C16" s="13"/>
      <c r="D16" s="13"/>
      <c r="E16" s="13"/>
      <c r="F16" s="13"/>
      <c r="G16" s="13"/>
      <c r="H16" s="29"/>
      <c r="I16" s="13"/>
      <c r="J16" s="13"/>
      <c r="K16" s="13"/>
      <c r="L16" s="13"/>
      <c r="M16" s="13"/>
      <c r="N16" s="13"/>
      <c r="O16" s="13"/>
      <c r="P16" s="13"/>
    </row>
    <row r="17" spans="1:16" ht="20.100000000000001" customHeight="1">
      <c r="A17" s="13"/>
      <c r="B17" s="13"/>
      <c r="C17" s="13"/>
      <c r="D17" s="13"/>
      <c r="E17" s="13"/>
      <c r="F17" s="13"/>
      <c r="G17" s="13"/>
      <c r="H17" s="29"/>
      <c r="I17" s="13"/>
      <c r="J17" s="13"/>
      <c r="K17" s="13"/>
      <c r="L17" s="13"/>
      <c r="M17" s="13"/>
      <c r="N17" s="13"/>
      <c r="O17" s="13"/>
      <c r="P17" s="13"/>
    </row>
    <row r="18" spans="1:16" ht="20.100000000000001" customHeight="1">
      <c r="A18" s="13"/>
      <c r="B18" s="13"/>
      <c r="C18" s="13"/>
      <c r="D18" s="13"/>
      <c r="E18" s="13"/>
      <c r="F18" s="13"/>
      <c r="G18" s="13"/>
      <c r="H18" s="29"/>
      <c r="I18" s="13"/>
      <c r="J18" s="13"/>
      <c r="K18" s="13"/>
      <c r="L18" s="13"/>
      <c r="M18" s="13"/>
      <c r="N18" s="13"/>
      <c r="O18" s="13"/>
      <c r="P18" s="13"/>
    </row>
    <row r="19" spans="1:16" ht="20.100000000000001" customHeight="1">
      <c r="A19" s="13"/>
      <c r="B19" s="13"/>
      <c r="C19" s="13"/>
      <c r="D19" s="13"/>
      <c r="E19" s="13"/>
      <c r="F19" s="13"/>
      <c r="G19" s="13"/>
      <c r="H19" s="29"/>
      <c r="I19" s="13"/>
      <c r="J19" s="13"/>
      <c r="K19" s="13"/>
      <c r="L19" s="13"/>
      <c r="M19" s="13"/>
      <c r="N19" s="13"/>
      <c r="O19" s="13"/>
      <c r="P19" s="13"/>
    </row>
    <row r="20" spans="1:16" ht="20.100000000000001" customHeight="1">
      <c r="A20" s="13"/>
      <c r="B20" s="13"/>
      <c r="C20" s="13"/>
      <c r="D20" s="13"/>
      <c r="E20" s="13"/>
      <c r="F20" s="13"/>
      <c r="G20" s="13"/>
      <c r="H20" s="29"/>
      <c r="I20" s="13"/>
      <c r="J20" s="13"/>
      <c r="K20" s="13"/>
      <c r="L20" s="13"/>
      <c r="M20" s="13"/>
      <c r="N20" s="13"/>
      <c r="O20" s="13"/>
      <c r="P20" s="13"/>
    </row>
    <row r="21" spans="1:16" ht="20.100000000000001" customHeight="1">
      <c r="A21" s="13"/>
      <c r="B21" s="13"/>
      <c r="C21" s="13"/>
      <c r="D21" s="13"/>
      <c r="E21" s="13"/>
      <c r="F21" s="13"/>
      <c r="G21" s="13"/>
      <c r="H21" s="29"/>
      <c r="I21" s="13"/>
      <c r="J21" s="13"/>
      <c r="K21" s="13"/>
      <c r="L21" s="13"/>
      <c r="M21" s="13"/>
      <c r="N21" s="13"/>
      <c r="O21" s="13"/>
      <c r="P21" s="13"/>
    </row>
    <row r="22" spans="1:16" ht="20.100000000000001" customHeight="1">
      <c r="A22" s="13"/>
      <c r="B22" s="13"/>
      <c r="C22" s="13"/>
      <c r="D22" s="13"/>
      <c r="E22" s="13"/>
      <c r="F22" s="13"/>
      <c r="G22" s="13"/>
      <c r="H22" s="29"/>
      <c r="I22" s="13"/>
      <c r="J22" s="13"/>
      <c r="K22" s="13"/>
      <c r="L22" s="13"/>
      <c r="M22" s="13"/>
      <c r="N22" s="13"/>
      <c r="O22" s="13"/>
      <c r="P22" s="13"/>
    </row>
    <row r="23" spans="1:16" ht="20.100000000000001" customHeight="1">
      <c r="A23" s="13"/>
      <c r="B23" s="13"/>
      <c r="C23" s="13"/>
      <c r="D23" s="13"/>
      <c r="E23" s="13"/>
      <c r="F23" s="13"/>
      <c r="G23" s="13"/>
      <c r="H23" s="29"/>
      <c r="I23" s="13"/>
      <c r="J23" s="13"/>
      <c r="K23" s="13"/>
      <c r="L23" s="13"/>
      <c r="M23" s="13"/>
      <c r="N23" s="13"/>
      <c r="O23" s="13"/>
      <c r="P23" s="13"/>
    </row>
    <row r="24" spans="1:16" ht="20.100000000000001" customHeight="1">
      <c r="A24" s="13"/>
      <c r="B24" s="13"/>
      <c r="C24" s="13"/>
      <c r="D24" s="13"/>
      <c r="E24" s="13"/>
      <c r="F24" s="13"/>
      <c r="G24" s="13"/>
      <c r="H24" s="29"/>
      <c r="I24" s="13"/>
      <c r="J24" s="13"/>
      <c r="K24" s="13"/>
      <c r="L24" s="13"/>
      <c r="M24" s="13"/>
      <c r="N24" s="13"/>
      <c r="O24" s="13"/>
      <c r="P24" s="13"/>
    </row>
    <row r="25" spans="1:16" ht="20.100000000000001" customHeight="1">
      <c r="A25" s="13"/>
      <c r="B25" s="13"/>
      <c r="C25" s="13"/>
      <c r="D25" s="13"/>
      <c r="E25" s="13"/>
      <c r="F25" s="13"/>
      <c r="G25" s="13"/>
      <c r="H25" s="29"/>
      <c r="I25" s="13"/>
      <c r="J25" s="13"/>
      <c r="K25" s="13"/>
      <c r="L25" s="13"/>
      <c r="M25" s="13"/>
      <c r="N25" s="13"/>
      <c r="O25" s="13"/>
      <c r="P25" s="13"/>
    </row>
    <row r="26" spans="1:16" ht="20.100000000000001" customHeight="1">
      <c r="A26" s="13"/>
      <c r="B26" s="13"/>
      <c r="C26" s="13"/>
      <c r="D26" s="13"/>
      <c r="E26" s="13"/>
      <c r="F26" s="13"/>
      <c r="G26" s="13"/>
      <c r="H26" s="29"/>
      <c r="I26" s="13"/>
      <c r="J26" s="13"/>
      <c r="K26" s="13"/>
      <c r="L26" s="13"/>
      <c r="M26" s="13"/>
      <c r="N26" s="13"/>
      <c r="O26" s="13"/>
      <c r="P26" s="13"/>
    </row>
    <row r="27" spans="1:16" ht="20.100000000000001" customHeight="1">
      <c r="A27" s="13"/>
      <c r="B27" s="13"/>
      <c r="C27" s="13"/>
      <c r="D27" s="13"/>
      <c r="E27" s="13"/>
      <c r="F27" s="13"/>
      <c r="G27" s="13"/>
      <c r="H27" s="29"/>
      <c r="I27" s="13"/>
      <c r="J27" s="13"/>
      <c r="K27" s="13"/>
      <c r="L27" s="13"/>
      <c r="M27" s="13"/>
      <c r="N27" s="13"/>
      <c r="O27" s="13"/>
      <c r="P27" s="13"/>
    </row>
    <row r="28" spans="1:16" ht="20.100000000000001" customHeight="1">
      <c r="A28" s="13"/>
      <c r="B28" s="13"/>
      <c r="C28" s="13"/>
      <c r="D28" s="13"/>
      <c r="E28" s="13"/>
      <c r="F28" s="13"/>
      <c r="G28" s="13"/>
      <c r="H28" s="29"/>
      <c r="I28" s="13"/>
      <c r="J28" s="13"/>
      <c r="K28" s="13"/>
      <c r="L28" s="13"/>
      <c r="M28" s="13"/>
      <c r="N28" s="13"/>
      <c r="O28" s="13"/>
      <c r="P28" s="13"/>
    </row>
  </sheetData>
  <mergeCells count="2">
    <mergeCell ref="A1:P1"/>
    <mergeCell ref="G2:H2"/>
  </mergeCells>
  <conditionalFormatting sqref="C1:C1048576">
    <cfRule type="cellIs" dxfId="140" priority="1" operator="equal">
      <formula>"Project Patrol"</formula>
    </cfRule>
    <cfRule type="cellIs" dxfId="139" priority="2" operator="equal">
      <formula>"Remaining Patrols"</formula>
    </cfRule>
    <cfRule type="cellIs" dxfId="138" priority="3" operator="equal">
      <formula>"All Patrols"</formula>
    </cfRule>
  </conditionalFormatting>
  <pageMargins left="0.5" right="0.5" top="0.75" bottom="0.75" header="0.27777800000000002" footer="0.27777800000000002"/>
  <pageSetup orientation="landscape"/>
  <headerFooter>
    <oddFooter>&amp;C&amp;"Helvetica Neue,Regular"&amp;12&amp;K000000&amp;P</oddFooter>
  </headerFooter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2281EB-09F1-44D8-AEB8-EB8B4FD0EBBE}">
          <x14:formula1>
            <xm:f>Codes!$A$2:$A$5</xm:f>
          </x14:formula1>
          <xm:sqref>G3:G12</xm:sqref>
        </x14:dataValidation>
        <x14:dataValidation type="list" allowBlank="1" showInputMessage="1" showErrorMessage="1" xr:uid="{1E5468F3-AB7A-47CF-80F9-92E653609C43}">
          <x14:formula1>
            <xm:f>Codes!$A$7:$A$13</xm:f>
          </x14:formula1>
          <xm:sqref>C3:C12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14"/>
  <sheetViews>
    <sheetView workbookViewId="0">
      <selection activeCell="J3" sqref="J3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63.75">
      <c r="A3" s="67" t="str">
        <f>HLOOKUP('Week 1 (Camp)'!A2,'Unit Council version'!$A$2:$P$28,9,FALSE)</f>
        <v>Tuesday 
26th March 2019</v>
      </c>
      <c r="B3" s="67" t="str">
        <f>HLOOKUP('Week 1 (Camp)'!B2,'Unit Council version'!$A$2:$P$28,9,FALSE)</f>
        <v>7:30-9:30pm</v>
      </c>
      <c r="C3" s="67" t="str">
        <f>HLOOKUP('Week 1 (Camp)'!C2,'Unit Council version'!$A$2:$P$28,9,FALSE)</f>
        <v>Remaining Patrols</v>
      </c>
      <c r="D3" s="67" t="str">
        <f>HLOOKUP('Week 1 (Camp)'!D2,'Unit Council version'!$A$2:$P$28,9,FALSE)</f>
        <v>n/a</v>
      </c>
      <c r="E3" s="67" t="str">
        <f>HLOOKUP('Week 1 (Camp)'!E2,'Unit Council version'!$A$2:$P$28,9,FALSE)</f>
        <v>Ninja Night</v>
      </c>
      <c r="F3" s="67" t="str">
        <f>HLOOKUP('Week 1 (Camp)'!F2,'Unit Council version'!$A$2:$P$28,9,FALSE)</f>
        <v>4 activities including origami, sushi making, ninja skills</v>
      </c>
      <c r="G3" s="67" t="str">
        <f>HLOOKUP('Week 1 (Camp)'!G2,'Unit Council version'!$A$2:$P$28,9,FALSE)</f>
        <v>Creative</v>
      </c>
      <c r="H3" s="67" t="str">
        <f>HLOOKUP('Week 1 (Camp)'!H2,'Unit Council version'!$A$2:$P$28,9,FALSE)</f>
        <v>Spencer</v>
      </c>
      <c r="I3" s="67" t="str">
        <f>HLOOKUP('Week 1 (Camp)'!I2,'Unit Council version'!$A$2:$P$28,9,FALSE)</f>
        <v>Hudson</v>
      </c>
      <c r="J3" s="67" t="str">
        <f>HLOOKUP('Week 1 (Camp)'!J2,'Unit Council version'!$A$2:$P$28,9,FALSE)</f>
        <v>Dillon</v>
      </c>
      <c r="K3" s="67" t="str">
        <f>HLOOKUP('Week 1 (Camp)'!K2,'Unit Council version'!$A$2:$P$28,9,FALSE)</f>
        <v>Creative Participates, Assist and Lead</v>
      </c>
      <c r="L3" s="67" t="str">
        <f>HLOOKUP('Week 1 (Camp)'!L2,'Unit Council version'!$A$2:$P$28,9,FALSE)</f>
        <v>Green (PL: Suriya)</v>
      </c>
      <c r="M3" s="67" t="str">
        <f>HLOOKUP('Week 1 (Camp)'!M2,'Unit Council version'!$A$2:$P$28,9,FALSE)</f>
        <v>TBC</v>
      </c>
      <c r="N3" s="67" t="str">
        <f>HLOOKUP('Week 1 (Camp)'!N2,'Unit Council version'!$A$2:$P$28,9,FALSE)</f>
        <v>Scout Hall</v>
      </c>
      <c r="O3" s="67" t="str">
        <f>HLOOKUP('Week 1 (Camp)'!O2,'Unit Council version'!$A$2:$P$28,9,FALSE)</f>
        <v>$100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5"/>
      <c r="C20" s="50"/>
      <c r="D20" s="50"/>
      <c r="E20" s="50"/>
      <c r="F20" s="50"/>
      <c r="G20" s="50"/>
      <c r="H20" s="50"/>
      <c r="I20" s="50"/>
      <c r="J20" s="5"/>
      <c r="K20" s="5"/>
      <c r="L20" s="3"/>
      <c r="M20" s="3"/>
      <c r="N20" s="5"/>
      <c r="O20" s="5"/>
    </row>
    <row r="21" spans="1:15" ht="12.95" customHeight="1">
      <c r="A21" s="4"/>
      <c r="B21" s="5"/>
      <c r="C21" s="50"/>
      <c r="D21" s="50"/>
      <c r="E21" s="50"/>
      <c r="F21" s="50"/>
      <c r="G21" s="50"/>
      <c r="H21" s="50"/>
      <c r="I21" s="50"/>
      <c r="J21" s="5"/>
      <c r="K21" s="3"/>
      <c r="L21" s="3"/>
      <c r="M21" s="5"/>
      <c r="N21" s="5"/>
      <c r="O21" s="5"/>
    </row>
    <row r="22" spans="1:15" ht="26.1" customHeight="1">
      <c r="A22" s="4"/>
      <c r="B22" s="5"/>
      <c r="C22" s="50"/>
      <c r="D22" s="50"/>
      <c r="E22" s="50"/>
      <c r="F22" s="50"/>
      <c r="G22" s="50"/>
      <c r="H22" s="50"/>
      <c r="I22" s="50"/>
      <c r="J22" s="5"/>
      <c r="K22" s="5"/>
      <c r="L22" s="3"/>
      <c r="M22" s="5"/>
      <c r="N22" s="5"/>
      <c r="O22" s="3"/>
    </row>
    <row r="23" spans="1:15" ht="12.95" customHeight="1">
      <c r="A23" s="4"/>
      <c r="B23" s="5"/>
      <c r="C23" s="64"/>
      <c r="D23" s="64"/>
      <c r="E23" s="64"/>
      <c r="F23" s="64"/>
      <c r="G23" s="64"/>
      <c r="H23" s="64"/>
      <c r="I23" s="64"/>
      <c r="J23" s="5"/>
      <c r="K23" s="3"/>
      <c r="L23" s="3"/>
      <c r="M23" s="5"/>
      <c r="N23" s="3"/>
      <c r="O23" s="3"/>
    </row>
    <row r="24" spans="1:15" ht="12.95" customHeight="1">
      <c r="A24" s="3"/>
      <c r="B24" s="5"/>
      <c r="C24" s="61"/>
      <c r="D24" s="62"/>
      <c r="E24" s="62"/>
      <c r="F24" s="62"/>
      <c r="G24" s="62"/>
      <c r="H24" s="62"/>
      <c r="I24" s="63"/>
      <c r="J24" s="5"/>
      <c r="K24" s="3"/>
      <c r="L24" s="3"/>
      <c r="M24" s="5"/>
      <c r="N24" s="3"/>
      <c r="O24" s="3"/>
    </row>
    <row r="25" spans="1:15">
      <c r="A25" s="3"/>
      <c r="B25" s="5"/>
      <c r="C25" s="61"/>
      <c r="D25" s="62"/>
      <c r="E25" s="62"/>
      <c r="F25" s="62"/>
      <c r="G25" s="62"/>
      <c r="H25" s="62"/>
      <c r="I25" s="63"/>
      <c r="J25" s="5"/>
      <c r="K25" s="3"/>
      <c r="L25" s="3"/>
      <c r="M25" s="5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5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5"/>
      <c r="K27" s="3"/>
      <c r="L27" s="3"/>
      <c r="M27" s="3"/>
      <c r="N27" s="3"/>
      <c r="O27" s="3"/>
    </row>
    <row r="28" spans="1:15">
      <c r="A28" s="4"/>
      <c r="B28" s="5"/>
      <c r="C28" s="61"/>
      <c r="D28" s="62"/>
      <c r="E28" s="62"/>
      <c r="F28" s="62"/>
      <c r="G28" s="62"/>
      <c r="H28" s="62"/>
      <c r="I28" s="63"/>
      <c r="J28" s="5"/>
      <c r="K28" s="3"/>
      <c r="L28" s="3"/>
      <c r="M28" s="5"/>
      <c r="N28" s="3"/>
      <c r="O28" s="3"/>
    </row>
    <row r="29" spans="1:15">
      <c r="A29" s="4"/>
      <c r="B29" s="5"/>
      <c r="C29" s="61"/>
      <c r="D29" s="62"/>
      <c r="E29" s="62"/>
      <c r="F29" s="62"/>
      <c r="G29" s="62"/>
      <c r="H29" s="62"/>
      <c r="I29" s="63"/>
      <c r="J29" s="5"/>
      <c r="K29" s="5"/>
      <c r="L29" s="3"/>
      <c r="M29" s="5"/>
      <c r="N29" s="5"/>
      <c r="O29" s="5"/>
    </row>
    <row r="30" spans="1:15">
      <c r="A30" s="4"/>
      <c r="B30" s="5"/>
      <c r="C30" s="61"/>
      <c r="D30" s="62"/>
      <c r="E30" s="62"/>
      <c r="F30" s="62"/>
      <c r="G30" s="62"/>
      <c r="H30" s="62"/>
      <c r="I30" s="63"/>
      <c r="J30" s="5"/>
      <c r="K30" s="3"/>
      <c r="L30" s="3"/>
      <c r="M30" s="5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</sheetData>
  <mergeCells count="38">
    <mergeCell ref="A1:O1"/>
    <mergeCell ref="A5:O5"/>
    <mergeCell ref="A6:G6"/>
    <mergeCell ref="H6:L7"/>
    <mergeCell ref="M6:O7"/>
    <mergeCell ref="A7:D7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C21:I21"/>
    <mergeCell ref="H12:L12"/>
    <mergeCell ref="A13:D13"/>
    <mergeCell ref="H13:L13"/>
    <mergeCell ref="A14:D14"/>
    <mergeCell ref="H14:L14"/>
    <mergeCell ref="A15:D15"/>
    <mergeCell ref="H15:L15"/>
    <mergeCell ref="A16:D16"/>
    <mergeCell ref="H16:L16"/>
    <mergeCell ref="A18:O18"/>
    <mergeCell ref="C19:I19"/>
    <mergeCell ref="C20:I20"/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</mergeCells>
  <conditionalFormatting sqref="C18">
    <cfRule type="cellIs" dxfId="35" priority="10" operator="equal">
      <formula>"Project Patrol"</formula>
    </cfRule>
    <cfRule type="cellIs" dxfId="34" priority="11" operator="equal">
      <formula>"Remaining Patrols"</formula>
    </cfRule>
    <cfRule type="cellIs" dxfId="33" priority="12" operator="equal">
      <formula>"All Patrols"</formula>
    </cfRule>
  </conditionalFormatting>
  <conditionalFormatting sqref="C2">
    <cfRule type="cellIs" dxfId="29" priority="7" operator="equal">
      <formula>"Project Patrol"</formula>
    </cfRule>
    <cfRule type="cellIs" dxfId="28" priority="8" operator="equal">
      <formula>"Remaining Patrols"</formula>
    </cfRule>
    <cfRule type="cellIs" dxfId="27" priority="9" operator="equal">
      <formula>"All Patrols"</formula>
    </cfRule>
  </conditionalFormatting>
  <conditionalFormatting sqref="C1">
    <cfRule type="cellIs" dxfId="26" priority="4" operator="equal">
      <formula>"Project Patrol"</formula>
    </cfRule>
    <cfRule type="cellIs" dxfId="25" priority="5" operator="equal">
      <formula>"Remaining Patrols"</formula>
    </cfRule>
    <cfRule type="cellIs" dxfId="24" priority="6" operator="equal">
      <formula>"All Patrols"</formula>
    </cfRule>
  </conditionalFormatting>
  <conditionalFormatting sqref="C5">
    <cfRule type="cellIs" dxfId="17" priority="1" operator="equal">
      <formula>"Project Patrol"</formula>
    </cfRule>
    <cfRule type="cellIs" dxfId="16" priority="2" operator="equal">
      <formula>"Remaining Patrols"</formula>
    </cfRule>
    <cfRule type="cellIs" dxfId="15" priority="3" operator="equal">
      <formula>"All Patrols"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43"/>
  <sheetViews>
    <sheetView workbookViewId="0">
      <selection activeCell="Q18" sqref="Q18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76.5">
      <c r="A3" s="67" t="str">
        <f>HLOOKUP('Week 1 (Camp)'!A2,'Unit Council version'!$A$2:$P$28,10,FALSE)</f>
        <v>Tuesday 
26th March 2019</v>
      </c>
      <c r="B3" s="67" t="str">
        <f>HLOOKUP('Week 1 (Camp)'!B2,'Unit Council version'!$A$2:$P$28,10,FALSE)</f>
        <v>7:00-9:00pm</v>
      </c>
      <c r="C3" s="67" t="str">
        <f>HLOOKUP('Week 1 (Camp)'!C2,'Unit Council version'!$A$2:$P$28,10,FALSE)</f>
        <v>Project Patrol</v>
      </c>
      <c r="D3" s="67" t="str">
        <f>HLOOKUP('Week 1 (Camp)'!D2,'Unit Council version'!$A$2:$P$28,10,FALSE)</f>
        <v>Cycling Project Patrol</v>
      </c>
      <c r="E3" s="67" t="str">
        <f>HLOOKUP('Week 1 (Camp)'!E2,'Unit Council version'!$A$2:$P$28,10,FALSE)</f>
        <v>Cycling Project Patrol</v>
      </c>
      <c r="F3" s="67" t="str">
        <f>HLOOKUP('Week 1 (Camp)'!F2,'Unit Council version'!$A$2:$P$28,10,FALSE)</f>
        <v>Advanced skills
Camp readiness</v>
      </c>
      <c r="G3" s="67" t="str">
        <f>HLOOKUP('Week 1 (Camp)'!G2,'Unit Council version'!$A$2:$P$28,10,FALSE)</f>
        <v>Outdoors</v>
      </c>
      <c r="H3" s="67" t="str">
        <f>HLOOKUP('Week 1 (Camp)'!H2,'Unit Council version'!$A$2:$P$28,10,FALSE)</f>
        <v>Clair</v>
      </c>
      <c r="I3" s="67" t="str">
        <f>HLOOKUP('Week 1 (Camp)'!I2,'Unit Council version'!$A$2:$P$28,10,FALSE)</f>
        <v>Dylan</v>
      </c>
      <c r="J3" s="67" t="str">
        <f>HLOOKUP('Week 1 (Camp)'!J2,'Unit Council version'!$A$2:$P$28,10,FALSE)</f>
        <v>Ryan (Rover)</v>
      </c>
      <c r="K3" s="67" t="str">
        <f>HLOOKUP('Week 1 (Camp)'!K2,'Unit Council version'!$A$2:$P$28,10,FALSE)</f>
        <v>Outdoor Participates, Assist and Lead
OAS Cycling</v>
      </c>
      <c r="L3" s="67" t="str">
        <f>HLOOKUP('Week 1 (Camp)'!L2,'Unit Council version'!$A$2:$P$28,10,FALSE)</f>
        <v>n/a</v>
      </c>
      <c r="M3" s="67" t="str">
        <f>HLOOKUP('Week 1 (Camp)'!M2,'Unit Council version'!$A$2:$P$28,10,FALSE)</f>
        <v xml:space="preserve">Bikes
Helmets
</v>
      </c>
      <c r="N3" s="67" t="str">
        <f>HLOOKUP('Week 1 (Camp)'!N2,'Unit Council version'!$A$2:$P$28,10,FALSE)</f>
        <v>Mountain Bike Park</v>
      </c>
      <c r="O3" s="67" t="str">
        <f>HLOOKUP('Week 1 (Camp)'!O2,'Unit Council version'!$A$2:$P$28,10,FALSE)</f>
        <v>n/a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>
        <v>42072.8125</v>
      </c>
      <c r="B20" s="5" t="s">
        <v>79</v>
      </c>
      <c r="C20" s="50" t="s">
        <v>80</v>
      </c>
      <c r="D20" s="50"/>
      <c r="E20" s="50"/>
      <c r="F20" s="50"/>
      <c r="G20" s="50"/>
      <c r="H20" s="50"/>
      <c r="I20" s="50"/>
      <c r="J20" s="5" t="s">
        <v>59</v>
      </c>
      <c r="K20" s="5" t="s">
        <v>81</v>
      </c>
      <c r="L20" s="3"/>
      <c r="M20" s="3"/>
      <c r="N20" s="5" t="s">
        <v>82</v>
      </c>
      <c r="O20" s="5" t="s">
        <v>83</v>
      </c>
    </row>
    <row r="21" spans="1:15" ht="12.95" customHeight="1">
      <c r="A21" s="4">
        <v>42072.819444444445</v>
      </c>
      <c r="B21" s="5" t="s">
        <v>84</v>
      </c>
      <c r="C21" s="50" t="s">
        <v>85</v>
      </c>
      <c r="D21" s="50"/>
      <c r="E21" s="50"/>
      <c r="F21" s="50"/>
      <c r="G21" s="50"/>
      <c r="H21" s="50"/>
      <c r="I21" s="50"/>
      <c r="J21" s="5" t="s">
        <v>86</v>
      </c>
      <c r="K21" s="3"/>
      <c r="L21" s="3"/>
      <c r="M21" s="5" t="s">
        <v>87</v>
      </c>
      <c r="N21" s="5" t="s">
        <v>38</v>
      </c>
      <c r="O21" s="5" t="s">
        <v>88</v>
      </c>
    </row>
    <row r="22" spans="1:15" ht="26.1" customHeight="1">
      <c r="A22" s="4">
        <v>42072.826388888891</v>
      </c>
      <c r="B22" s="5" t="s">
        <v>89</v>
      </c>
      <c r="C22" s="50" t="s">
        <v>90</v>
      </c>
      <c r="D22" s="50"/>
      <c r="E22" s="50"/>
      <c r="F22" s="50"/>
      <c r="G22" s="50"/>
      <c r="H22" s="50"/>
      <c r="I22" s="50"/>
      <c r="J22" s="5" t="s">
        <v>91</v>
      </c>
      <c r="K22" s="5" t="s">
        <v>92</v>
      </c>
      <c r="L22" s="3"/>
      <c r="M22" s="5" t="s">
        <v>93</v>
      </c>
      <c r="N22" s="5" t="s">
        <v>38</v>
      </c>
      <c r="O22" s="3"/>
    </row>
    <row r="23" spans="1:15" ht="12.95" customHeight="1">
      <c r="A23" s="4">
        <v>42072.840277777781</v>
      </c>
      <c r="B23" s="5" t="s">
        <v>94</v>
      </c>
      <c r="C23" s="64" t="s">
        <v>95</v>
      </c>
      <c r="D23" s="64"/>
      <c r="E23" s="64"/>
      <c r="F23" s="64"/>
      <c r="G23" s="64"/>
      <c r="H23" s="64"/>
      <c r="I23" s="64"/>
      <c r="J23" s="5" t="s">
        <v>96</v>
      </c>
      <c r="K23" s="3"/>
      <c r="L23" s="3"/>
      <c r="M23" s="5" t="s">
        <v>97</v>
      </c>
      <c r="N23" s="3"/>
      <c r="O23" s="3"/>
    </row>
    <row r="24" spans="1:15" ht="12.95" customHeight="1">
      <c r="A24" s="3"/>
      <c r="B24" s="5" t="s">
        <v>98</v>
      </c>
      <c r="C24" s="61" t="s">
        <v>99</v>
      </c>
      <c r="D24" s="62"/>
      <c r="E24" s="62"/>
      <c r="F24" s="62"/>
      <c r="G24" s="62"/>
      <c r="H24" s="62"/>
      <c r="I24" s="63"/>
      <c r="J24" s="5" t="s">
        <v>100</v>
      </c>
      <c r="K24" s="3"/>
      <c r="L24" s="3"/>
      <c r="M24" s="5" t="s">
        <v>101</v>
      </c>
      <c r="N24" s="3"/>
      <c r="O24" s="3"/>
    </row>
    <row r="25" spans="1:15" ht="38.25">
      <c r="A25" s="3"/>
      <c r="B25" s="5" t="s">
        <v>102</v>
      </c>
      <c r="C25" s="61" t="s">
        <v>103</v>
      </c>
      <c r="D25" s="62"/>
      <c r="E25" s="62"/>
      <c r="F25" s="62"/>
      <c r="G25" s="62"/>
      <c r="H25" s="62"/>
      <c r="I25" s="63"/>
      <c r="J25" s="5" t="s">
        <v>104</v>
      </c>
      <c r="K25" s="3"/>
      <c r="L25" s="3"/>
      <c r="M25" s="5" t="s">
        <v>105</v>
      </c>
      <c r="N25" s="3"/>
      <c r="O25" s="3"/>
    </row>
    <row r="26" spans="1:15">
      <c r="A26" s="3"/>
      <c r="B26" s="3"/>
      <c r="C26" s="61" t="s">
        <v>106</v>
      </c>
      <c r="D26" s="62"/>
      <c r="E26" s="62"/>
      <c r="F26" s="62"/>
      <c r="G26" s="62"/>
      <c r="H26" s="62"/>
      <c r="I26" s="63"/>
      <c r="J26" s="5" t="s">
        <v>107</v>
      </c>
      <c r="K26" s="3"/>
      <c r="L26" s="3"/>
      <c r="M26" s="3"/>
      <c r="N26" s="3"/>
      <c r="O26" s="3"/>
    </row>
    <row r="27" spans="1:15">
      <c r="A27" s="3"/>
      <c r="B27" s="3"/>
      <c r="C27" s="61" t="s">
        <v>108</v>
      </c>
      <c r="D27" s="62"/>
      <c r="E27" s="62"/>
      <c r="F27" s="62"/>
      <c r="G27" s="62"/>
      <c r="H27" s="62"/>
      <c r="I27" s="63"/>
      <c r="J27" s="5" t="s">
        <v>96</v>
      </c>
      <c r="K27" s="3"/>
      <c r="L27" s="3"/>
      <c r="M27" s="3"/>
      <c r="N27" s="3"/>
      <c r="O27" s="3"/>
    </row>
    <row r="28" spans="1:15" ht="25.5">
      <c r="A28" s="4">
        <v>42072.881944444445</v>
      </c>
      <c r="B28" s="5" t="s">
        <v>109</v>
      </c>
      <c r="C28" s="61" t="s">
        <v>110</v>
      </c>
      <c r="D28" s="62"/>
      <c r="E28" s="62"/>
      <c r="F28" s="62"/>
      <c r="G28" s="62"/>
      <c r="H28" s="62"/>
      <c r="I28" s="63"/>
      <c r="J28" s="5" t="s">
        <v>111</v>
      </c>
      <c r="K28" s="3"/>
      <c r="L28" s="3"/>
      <c r="M28" s="5" t="s">
        <v>88</v>
      </c>
      <c r="N28" s="3"/>
      <c r="O28" s="3"/>
    </row>
    <row r="29" spans="1:15">
      <c r="A29" s="4">
        <v>42072.888888888891</v>
      </c>
      <c r="B29" s="5" t="s">
        <v>112</v>
      </c>
      <c r="C29" s="61" t="s">
        <v>113</v>
      </c>
      <c r="D29" s="62"/>
      <c r="E29" s="62"/>
      <c r="F29" s="62"/>
      <c r="G29" s="62"/>
      <c r="H29" s="62"/>
      <c r="I29" s="63"/>
      <c r="J29" s="5" t="s">
        <v>114</v>
      </c>
      <c r="K29" s="5" t="s">
        <v>59</v>
      </c>
      <c r="L29" s="3"/>
      <c r="M29" s="5" t="s">
        <v>88</v>
      </c>
      <c r="N29" s="5" t="s">
        <v>38</v>
      </c>
      <c r="O29" s="5" t="s">
        <v>88</v>
      </c>
    </row>
    <row r="30" spans="1:15">
      <c r="A30" s="4">
        <v>42072.895833333336</v>
      </c>
      <c r="B30" s="5" t="s">
        <v>115</v>
      </c>
      <c r="C30" s="61" t="s">
        <v>116</v>
      </c>
      <c r="D30" s="62"/>
      <c r="E30" s="62"/>
      <c r="F30" s="62"/>
      <c r="G30" s="62"/>
      <c r="H30" s="62"/>
      <c r="I30" s="63"/>
      <c r="J30" s="5" t="s">
        <v>59</v>
      </c>
      <c r="K30" s="3"/>
      <c r="L30" s="3"/>
      <c r="M30" s="5" t="s">
        <v>88</v>
      </c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</sheetData>
  <mergeCells count="38">
    <mergeCell ref="A1:O1"/>
    <mergeCell ref="A5:O5"/>
    <mergeCell ref="A6:G6"/>
    <mergeCell ref="H6:L7"/>
    <mergeCell ref="M6:O7"/>
    <mergeCell ref="A7:D7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C21:I21"/>
    <mergeCell ref="H12:L12"/>
    <mergeCell ref="A13:D13"/>
    <mergeCell ref="H13:L13"/>
    <mergeCell ref="A14:D14"/>
    <mergeCell ref="H14:L14"/>
    <mergeCell ref="A15:D15"/>
    <mergeCell ref="H15:L15"/>
    <mergeCell ref="A16:D16"/>
    <mergeCell ref="H16:L16"/>
    <mergeCell ref="A18:O18"/>
    <mergeCell ref="C19:I19"/>
    <mergeCell ref="C20:I20"/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</mergeCells>
  <conditionalFormatting sqref="C18">
    <cfRule type="cellIs" dxfId="32" priority="10" operator="equal">
      <formula>"Project Patrol"</formula>
    </cfRule>
    <cfRule type="cellIs" dxfId="31" priority="11" operator="equal">
      <formula>"Remaining Patrols"</formula>
    </cfRule>
    <cfRule type="cellIs" dxfId="30" priority="12" operator="equal">
      <formula>"All Patrols"</formula>
    </cfRule>
  </conditionalFormatting>
  <conditionalFormatting sqref="C2">
    <cfRule type="cellIs" dxfId="23" priority="7" operator="equal">
      <formula>"Project Patrol"</formula>
    </cfRule>
    <cfRule type="cellIs" dxfId="22" priority="8" operator="equal">
      <formula>"Remaining Patrols"</formula>
    </cfRule>
    <cfRule type="cellIs" dxfId="21" priority="9" operator="equal">
      <formula>"All Patrols"</formula>
    </cfRule>
  </conditionalFormatting>
  <conditionalFormatting sqref="C1">
    <cfRule type="cellIs" dxfId="20" priority="4" operator="equal">
      <formula>"Project Patrol"</formula>
    </cfRule>
    <cfRule type="cellIs" dxfId="19" priority="5" operator="equal">
      <formula>"Remaining Patrols"</formula>
    </cfRule>
    <cfRule type="cellIs" dxfId="18" priority="6" operator="equal">
      <formula>"All Patrols"</formula>
    </cfRule>
  </conditionalFormatting>
  <conditionalFormatting sqref="C5">
    <cfRule type="cellIs" dxfId="14" priority="1" operator="equal">
      <formula>"Project Patrol"</formula>
    </cfRule>
    <cfRule type="cellIs" dxfId="13" priority="2" operator="equal">
      <formula>"Remaining Patrols"</formula>
    </cfRule>
    <cfRule type="cellIs" dxfId="12" priority="3" operator="equal">
      <formula>"All Patrols"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0A071-0D59-4E98-A112-3B4634F88093}">
  <dimension ref="A1:O143"/>
  <sheetViews>
    <sheetView workbookViewId="0">
      <selection activeCell="Q10" sqref="Q10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25.5">
      <c r="A3" s="67" t="str">
        <f>HLOOKUP('Week 1 (Camp)'!A2,'Unit Council version'!$A$2:$P$28,11,FALSE)</f>
        <v>Tuesday 
2nd April 2019</v>
      </c>
      <c r="B3" s="67" t="str">
        <f>HLOOKUP('Week 1 (Camp)'!B2,'Unit Council version'!$A$2:$P$28,11,FALSE)</f>
        <v>7:30-9:30pm</v>
      </c>
      <c r="C3" s="67" t="str">
        <f>HLOOKUP('Week 1 (Camp)'!C2,'Unit Council version'!$A$2:$P$28,11,FALSE)</f>
        <v>All Patrols</v>
      </c>
      <c r="D3" s="67" t="str">
        <f>HLOOKUP('Week 1 (Camp)'!D2,'Unit Council version'!$A$2:$P$28,11,FALSE)</f>
        <v>Camping OAS Camp Patrols</v>
      </c>
      <c r="E3" s="67" t="str">
        <f>HLOOKUP('Week 1 (Camp)'!E2,'Unit Council version'!$A$2:$P$28,11,FALSE)</f>
        <v>Camping skills (part 2)</v>
      </c>
      <c r="F3" s="67" t="str">
        <f>HLOOKUP('Week 1 (Camp)'!F2,'Unit Council version'!$A$2:$P$28,11,FALSE)</f>
        <v>4 activities, divided up based on current OAS Camping level
Assign Scouts to camp Patrols</v>
      </c>
      <c r="G3" s="67" t="str">
        <f>HLOOKUP('Week 1 (Camp)'!G2,'Unit Council version'!$A$2:$P$28,11,FALSE)</f>
        <v>Outdoors</v>
      </c>
      <c r="H3" s="67" t="str">
        <f>HLOOKUP('Week 1 (Camp)'!H2,'Unit Council version'!$A$2:$P$28,11,FALSE)</f>
        <v>Siobhan</v>
      </c>
      <c r="I3" s="67" t="str">
        <f>HLOOKUP('Week 1 (Camp)'!I2,'Unit Council version'!$A$2:$P$28,11,FALSE)</f>
        <v>Tom
Ben
Noah
Kaila
Rosie
(all currently at Stage 5 in Camping)</v>
      </c>
      <c r="J3" s="67" t="str">
        <f>HLOOKUP('Week 1 (Camp)'!J2,'Unit Council version'!$A$2:$P$28,11,FALSE)</f>
        <v>Peter</v>
      </c>
      <c r="K3" s="67" t="str">
        <f>HLOOKUP('Week 1 (Camp)'!K2,'Unit Council version'!$A$2:$P$28,11,FALSE)</f>
        <v>Personal Growth Participates, Assist and Lead
OAS Camping</v>
      </c>
      <c r="L3" s="67" t="str">
        <f>HLOOKUP('Week 1 (Camp)'!L2,'Unit Council version'!$A$2:$P$28,11,FALSE)</f>
        <v>Yellow (PL: Euhan)</v>
      </c>
      <c r="M3" s="67" t="str">
        <f>HLOOKUP('Week 1 (Camp)'!M2,'Unit Council version'!$A$2:$P$28,11,FALSE)</f>
        <v>TBC</v>
      </c>
      <c r="N3" s="67" t="str">
        <f>HLOOKUP('Week 1 (Camp)'!N2,'Unit Council version'!$A$2:$P$28,11,FALSE)</f>
        <v>Scout Hall</v>
      </c>
      <c r="O3" s="67" t="str">
        <f>HLOOKUP('Week 1 (Camp)'!O2,'Unit Council version'!$A$2:$P$28,11,FALSE)</f>
        <v>n/a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31"/>
      <c r="C20" s="50"/>
      <c r="D20" s="50"/>
      <c r="E20" s="50"/>
      <c r="F20" s="50"/>
      <c r="G20" s="50"/>
      <c r="H20" s="50"/>
      <c r="I20" s="50"/>
      <c r="J20" s="31"/>
      <c r="K20" s="31"/>
      <c r="L20" s="3"/>
      <c r="M20" s="3"/>
      <c r="N20" s="31"/>
      <c r="O20" s="31"/>
    </row>
    <row r="21" spans="1:15" ht="12.95" customHeight="1">
      <c r="A21" s="4"/>
      <c r="B21" s="31"/>
      <c r="C21" s="50"/>
      <c r="D21" s="50"/>
      <c r="E21" s="50"/>
      <c r="F21" s="50"/>
      <c r="G21" s="50"/>
      <c r="H21" s="50"/>
      <c r="I21" s="50"/>
      <c r="J21" s="31"/>
      <c r="K21" s="3"/>
      <c r="L21" s="3"/>
      <c r="M21" s="31"/>
      <c r="N21" s="31"/>
      <c r="O21" s="31"/>
    </row>
    <row r="22" spans="1:15" ht="26.1" customHeight="1">
      <c r="A22" s="4"/>
      <c r="B22" s="31"/>
      <c r="C22" s="50"/>
      <c r="D22" s="50"/>
      <c r="E22" s="50"/>
      <c r="F22" s="50"/>
      <c r="G22" s="50"/>
      <c r="H22" s="50"/>
      <c r="I22" s="50"/>
      <c r="J22" s="31"/>
      <c r="K22" s="31"/>
      <c r="L22" s="3"/>
      <c r="M22" s="31"/>
      <c r="N22" s="31"/>
      <c r="O22" s="3"/>
    </row>
    <row r="23" spans="1:15" ht="12.95" customHeight="1">
      <c r="A23" s="4"/>
      <c r="B23" s="31"/>
      <c r="C23" s="64"/>
      <c r="D23" s="64"/>
      <c r="E23" s="64"/>
      <c r="F23" s="64"/>
      <c r="G23" s="64"/>
      <c r="H23" s="64"/>
      <c r="I23" s="64"/>
      <c r="J23" s="31"/>
      <c r="K23" s="3"/>
      <c r="L23" s="3"/>
      <c r="M23" s="31"/>
      <c r="N23" s="3"/>
      <c r="O23" s="3"/>
    </row>
    <row r="24" spans="1:15" ht="12.95" customHeight="1">
      <c r="A24" s="3"/>
      <c r="B24" s="31"/>
      <c r="C24" s="61"/>
      <c r="D24" s="62"/>
      <c r="E24" s="62"/>
      <c r="F24" s="62"/>
      <c r="G24" s="62"/>
      <c r="H24" s="62"/>
      <c r="I24" s="63"/>
      <c r="J24" s="31"/>
      <c r="K24" s="3"/>
      <c r="L24" s="3"/>
      <c r="M24" s="31"/>
      <c r="N24" s="3"/>
      <c r="O24" s="3"/>
    </row>
    <row r="25" spans="1:15">
      <c r="A25" s="3"/>
      <c r="B25" s="31"/>
      <c r="C25" s="61"/>
      <c r="D25" s="62"/>
      <c r="E25" s="62"/>
      <c r="F25" s="62"/>
      <c r="G25" s="62"/>
      <c r="H25" s="62"/>
      <c r="I25" s="63"/>
      <c r="J25" s="31"/>
      <c r="K25" s="3"/>
      <c r="L25" s="3"/>
      <c r="M25" s="31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31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31"/>
      <c r="K27" s="3"/>
      <c r="L27" s="3"/>
      <c r="M27" s="3"/>
      <c r="N27" s="3"/>
      <c r="O27" s="3"/>
    </row>
    <row r="28" spans="1:15">
      <c r="A28" s="4"/>
      <c r="B28" s="31"/>
      <c r="C28" s="61"/>
      <c r="D28" s="62"/>
      <c r="E28" s="62"/>
      <c r="F28" s="62"/>
      <c r="G28" s="62"/>
      <c r="H28" s="62"/>
      <c r="I28" s="63"/>
      <c r="J28" s="31"/>
      <c r="K28" s="3"/>
      <c r="L28" s="3"/>
      <c r="M28" s="31"/>
      <c r="N28" s="3"/>
      <c r="O28" s="3"/>
    </row>
    <row r="29" spans="1:15">
      <c r="A29" s="4"/>
      <c r="B29" s="31"/>
      <c r="C29" s="61"/>
      <c r="D29" s="62"/>
      <c r="E29" s="62"/>
      <c r="F29" s="62"/>
      <c r="G29" s="62"/>
      <c r="H29" s="62"/>
      <c r="I29" s="63"/>
      <c r="J29" s="31"/>
      <c r="K29" s="31"/>
      <c r="L29" s="3"/>
      <c r="M29" s="31"/>
      <c r="N29" s="31"/>
      <c r="O29" s="31"/>
    </row>
    <row r="30" spans="1:15">
      <c r="A30" s="4"/>
      <c r="B30" s="31"/>
      <c r="C30" s="61"/>
      <c r="D30" s="62"/>
      <c r="E30" s="62"/>
      <c r="F30" s="62"/>
      <c r="G30" s="62"/>
      <c r="H30" s="62"/>
      <c r="I30" s="63"/>
      <c r="J30" s="31"/>
      <c r="K30" s="3"/>
      <c r="L30" s="3"/>
      <c r="M30" s="31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</sheetData>
  <mergeCells count="38"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  <mergeCell ref="A16:D16"/>
    <mergeCell ref="H16:L16"/>
    <mergeCell ref="A18:O18"/>
    <mergeCell ref="C19:I19"/>
    <mergeCell ref="C20:I20"/>
    <mergeCell ref="C21:I21"/>
    <mergeCell ref="H12:L12"/>
    <mergeCell ref="A13:D13"/>
    <mergeCell ref="H13:L13"/>
    <mergeCell ref="A14:D14"/>
    <mergeCell ref="H14:L14"/>
    <mergeCell ref="A15:D15"/>
    <mergeCell ref="H15:L15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A1:O1"/>
    <mergeCell ref="A5:O5"/>
    <mergeCell ref="A6:G6"/>
    <mergeCell ref="H6:L7"/>
    <mergeCell ref="M6:O7"/>
    <mergeCell ref="A7:D7"/>
  </mergeCells>
  <conditionalFormatting sqref="C18">
    <cfRule type="cellIs" dxfId="11" priority="10" operator="equal">
      <formula>"Project Patrol"</formula>
    </cfRule>
    <cfRule type="cellIs" dxfId="10" priority="11" operator="equal">
      <formula>"Remaining Patrols"</formula>
    </cfRule>
    <cfRule type="cellIs" dxfId="9" priority="12" operator="equal">
      <formula>"All Patrols"</formula>
    </cfRule>
  </conditionalFormatting>
  <conditionalFormatting sqref="C2">
    <cfRule type="cellIs" dxfId="8" priority="7" operator="equal">
      <formula>"Project Patrol"</formula>
    </cfRule>
    <cfRule type="cellIs" dxfId="7" priority="8" operator="equal">
      <formula>"Remaining Patrols"</formula>
    </cfRule>
    <cfRule type="cellIs" dxfId="6" priority="9" operator="equal">
      <formula>"All Patrols"</formula>
    </cfRule>
  </conditionalFormatting>
  <conditionalFormatting sqref="C1">
    <cfRule type="cellIs" dxfId="5" priority="4" operator="equal">
      <formula>"Project Patrol"</formula>
    </cfRule>
    <cfRule type="cellIs" dxfId="4" priority="5" operator="equal">
      <formula>"Remaining Patrols"</formula>
    </cfRule>
    <cfRule type="cellIs" dxfId="3" priority="6" operator="equal">
      <formula>"All Patrols"</formula>
    </cfRule>
  </conditionalFormatting>
  <conditionalFormatting sqref="C5">
    <cfRule type="cellIs" dxfId="2" priority="1" operator="equal">
      <formula>"Project Patrol"</formula>
    </cfRule>
    <cfRule type="cellIs" dxfId="1" priority="2" operator="equal">
      <formula>"Remaining Patrols"</formula>
    </cfRule>
    <cfRule type="cellIs" dxfId="0" priority="3" operator="equal">
      <formula>"All Patrols"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04328-7D27-4D06-A764-9E57BDD9736A}">
  <dimension ref="A2:A13"/>
  <sheetViews>
    <sheetView workbookViewId="0">
      <selection activeCell="F11" sqref="F11"/>
    </sheetView>
  </sheetViews>
  <sheetFormatPr defaultColWidth="8.85546875" defaultRowHeight="12.75"/>
  <cols>
    <col min="1" max="1" width="18.7109375" customWidth="1"/>
    <col min="2" max="2" width="13.140625" customWidth="1"/>
  </cols>
  <sheetData>
    <row r="2" spans="1:1" ht="66.75" customHeight="1">
      <c r="A2" t="s">
        <v>149</v>
      </c>
    </row>
    <row r="3" spans="1:1" ht="66.75" customHeight="1">
      <c r="A3" t="s">
        <v>150</v>
      </c>
    </row>
    <row r="4" spans="1:1" ht="66.75" customHeight="1">
      <c r="A4" t="s">
        <v>152</v>
      </c>
    </row>
    <row r="5" spans="1:1" ht="66.75" customHeight="1">
      <c r="A5" t="s">
        <v>151</v>
      </c>
    </row>
    <row r="7" spans="1:1">
      <c r="A7" t="s">
        <v>155</v>
      </c>
    </row>
    <row r="8" spans="1:1">
      <c r="A8" s="15" t="s">
        <v>156</v>
      </c>
    </row>
    <row r="9" spans="1:1">
      <c r="A9" s="16" t="s">
        <v>157</v>
      </c>
    </row>
    <row r="10" spans="1:1">
      <c r="A10" s="17" t="s">
        <v>158</v>
      </c>
    </row>
    <row r="11" spans="1:1">
      <c r="A11" s="18" t="s">
        <v>159</v>
      </c>
    </row>
    <row r="12" spans="1:1">
      <c r="A12" t="s">
        <v>154</v>
      </c>
    </row>
    <row r="13" spans="1:1">
      <c r="A13" t="s">
        <v>160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FBBEF"/>
  </sheetPr>
  <dimension ref="A1:I22"/>
  <sheetViews>
    <sheetView zoomScaleNormal="100" workbookViewId="0">
      <selection activeCell="K9" sqref="K9"/>
    </sheetView>
  </sheetViews>
  <sheetFormatPr defaultColWidth="11.42578125" defaultRowHeight="12.75"/>
  <cols>
    <col min="1" max="1" width="10" style="14" bestFit="1" customWidth="1"/>
    <col min="2" max="2" width="10.7109375" style="8" bestFit="1" customWidth="1"/>
    <col min="3" max="4" width="10.7109375" style="8" customWidth="1"/>
    <col min="5" max="5" width="12.85546875" style="8" customWidth="1"/>
    <col min="6" max="6" width="14.28515625" style="8" customWidth="1"/>
    <col min="7" max="8" width="14.42578125" style="8" customWidth="1"/>
    <col min="9" max="9" width="10.42578125" style="8" bestFit="1" customWidth="1"/>
    <col min="10" max="16384" width="11.42578125" style="8"/>
  </cols>
  <sheetData>
    <row r="1" spans="1:9" ht="24.75" customHeight="1">
      <c r="A1" s="71" t="s">
        <v>118</v>
      </c>
      <c r="B1" s="72"/>
      <c r="C1" s="72"/>
      <c r="D1" s="72"/>
      <c r="E1" s="72"/>
      <c r="F1" s="72"/>
      <c r="G1" s="72"/>
      <c r="H1" s="72"/>
      <c r="I1" s="72"/>
    </row>
    <row r="2" spans="1:9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tr">
        <f>'Unit Council version'!G2</f>
        <v>Challenge Area</v>
      </c>
      <c r="G2" s="22" t="s">
        <v>5</v>
      </c>
      <c r="H2" s="22" t="s">
        <v>6</v>
      </c>
      <c r="I2" s="69" t="s">
        <v>11</v>
      </c>
    </row>
    <row r="3" spans="1:9" hidden="1">
      <c r="A3" s="68" t="e">
        <f>'Unit Council version'!#REF!</f>
        <v>#REF!</v>
      </c>
      <c r="B3" s="10" t="e">
        <f>'Unit Council version'!#REF!</f>
        <v>#REF!</v>
      </c>
      <c r="C3" s="10"/>
      <c r="D3" s="10"/>
      <c r="E3" s="10" t="e">
        <f>'Unit Council version'!#REF!</f>
        <v>#REF!</v>
      </c>
      <c r="F3" s="10" t="e">
        <f>'Unit Council version'!#REF!</f>
        <v>#REF!</v>
      </c>
      <c r="G3" s="10" t="e">
        <f>'Unit Council version'!#REF!</f>
        <v>#REF!</v>
      </c>
      <c r="H3" s="10" t="e">
        <f>'Unit Council version'!#REF!</f>
        <v>#REF!</v>
      </c>
      <c r="I3" s="10" t="e">
        <f>'Unit Council version'!#REF!</f>
        <v>#REF!</v>
      </c>
    </row>
    <row r="4" spans="1:9" ht="72.75" customHeight="1">
      <c r="A4" s="68" t="str">
        <f>HLOOKUP('Public copy'!A$2,'Unit Council version'!$A$2:$P$28,2,FALSE)</f>
        <v>Friday 1st - Sunday 3rd March 2019</v>
      </c>
      <c r="B4" s="68" t="str">
        <f>HLOOKUP('Public copy'!B$2,'Unit Council version'!$A$2:$P$28,2,FALSE)</f>
        <v>7:00pm Friday -4:00pm Sunday</v>
      </c>
      <c r="C4" s="68" t="str">
        <f>HLOOKUP('Public copy'!C$2,'Unit Council version'!$A$2:$P$28,2,FALSE)</f>
        <v>All Patrols</v>
      </c>
      <c r="D4" s="68" t="str">
        <f>HLOOKUP('Public copy'!D$2,'Unit Council version'!$A$2:$P$28,2,FALSE)</f>
        <v>Group Camp Planning Project Patrol</v>
      </c>
      <c r="E4" s="68" t="str">
        <f>HLOOKUP('Public copy'!E$2,'Unit Council version'!$A$2:$P$28,2,FALSE)</f>
        <v>Group Adventure Camp</v>
      </c>
      <c r="F4" s="10"/>
      <c r="G4" s="68" t="str">
        <f>HLOOKUP('Public copy'!G$2,'Unit Council version'!$A$2:$P$28,2,FALSE)</f>
        <v>Monique (Scout), Julia (Venturer) &amp; Damien (Rover)</v>
      </c>
      <c r="H4" s="68" t="str">
        <f>HLOOKUP('Public copy'!H$2,'Unit Council version'!$A$2:$P$28,2,FALSE)</f>
        <v>Rachel (Scout), Paul (Venturer) &amp; Ryan (Rover)</v>
      </c>
      <c r="I4" s="68" t="str">
        <f>HLOOKUP('Public copy'!I$2,'Unit Council version'!$A$2:$P$28,2,FALSE)</f>
        <v xml:space="preserve">Eumeralla Scout Camp </v>
      </c>
    </row>
    <row r="5" spans="1:9" ht="72.75" customHeight="1">
      <c r="A5" s="68" t="str">
        <f>HLOOKUP('Public copy'!A$2,'Unit Council version'!$A$2:$P$28,3,FALSE)</f>
        <v>Monday 2nd March 2019</v>
      </c>
      <c r="B5" s="68" t="str">
        <f>HLOOKUP('Public copy'!B$2,'Unit Council version'!$A$2:$P$28,3,FALSE)</f>
        <v>7:00-9:00pm</v>
      </c>
      <c r="C5" s="68" t="str">
        <f>HLOOKUP('Public copy'!C$2,'Unit Council version'!$A$2:$P$28,3,FALSE)</f>
        <v>All Patrols</v>
      </c>
      <c r="D5" s="68" t="str">
        <f>HLOOKUP('Public copy'!D$2,'Unit Council version'!$A$2:$P$28,3,FALSE)</f>
        <v>n/a</v>
      </c>
      <c r="E5" s="68" t="str">
        <f>HLOOKUP('Public copy'!E$2,'Unit Council version'!$A$2:$P$28,3,FALSE)</f>
        <v>Unit Council Meeting</v>
      </c>
      <c r="F5" s="10"/>
      <c r="G5" s="68" t="str">
        <f>HLOOKUP('Public copy'!G$2,'Unit Council version'!$A$2:$P$28,3,FALSE)</f>
        <v>Spencer and Tom (Unit Leaders)</v>
      </c>
      <c r="H5" s="68" t="str">
        <f>HLOOKUP('Public copy'!H$2,'Unit Council version'!$A$2:$P$28,3,FALSE)</f>
        <v>PLs</v>
      </c>
      <c r="I5" s="68" t="str">
        <f>HLOOKUP('Public copy'!I$2,'Unit Council version'!$A$2:$P$28,3,FALSE)</f>
        <v>McDonalds</v>
      </c>
    </row>
    <row r="6" spans="1:9" ht="72.75" customHeight="1">
      <c r="A6" s="68" t="str">
        <f>HLOOKUP('Public copy'!A$2,'Unit Council version'!$A$2:$P$28,4,FALSE)</f>
        <v>Tuesday 
5th March 2019</v>
      </c>
      <c r="B6" s="68" t="str">
        <f>HLOOKUP('Public copy'!B$2,'Unit Council version'!$A$2:$P$28,4,FALSE)</f>
        <v>7:30-9:30pm</v>
      </c>
      <c r="C6" s="68" t="str">
        <f>HLOOKUP('Public copy'!C$2,'Unit Council version'!$A$2:$P$28,4,FALSE)</f>
        <v>Remaining Patrols</v>
      </c>
      <c r="D6" s="68" t="str">
        <f>HLOOKUP('Public copy'!D$2,'Unit Council version'!$A$2:$P$28,4,FALSE)</f>
        <v>n/a</v>
      </c>
      <c r="E6" s="68" t="str">
        <f>HLOOKUP('Public copy'!E$2,'Unit Council version'!$A$2:$P$28,4,FALSE)</f>
        <v xml:space="preserve">Cleaning up the local environment </v>
      </c>
      <c r="F6" s="10"/>
      <c r="G6" s="68" t="str">
        <f>HLOOKUP('Public copy'!G$2,'Unit Council version'!$A$2:$P$28,4,FALSE)</f>
        <v>Jack</v>
      </c>
      <c r="H6" s="68" t="str">
        <f>HLOOKUP('Public copy'!H$2,'Unit Council version'!$A$2:$P$28,4,FALSE)</f>
        <v>Maria</v>
      </c>
      <c r="I6" s="68" t="str">
        <f>HLOOKUP('Public copy'!I$2,'Unit Council version'!$A$2:$P$28,4,FALSE)</f>
        <v>Karkarook Park</v>
      </c>
    </row>
    <row r="7" spans="1:9" ht="72.75" customHeight="1">
      <c r="A7" s="68" t="str">
        <f>HLOOKUP('Public copy'!A$2,'Unit Council version'!$A$2:$P$28,5,FALSE)</f>
        <v>Tuesday 
5th March 2019</v>
      </c>
      <c r="B7" s="68" t="str">
        <f>HLOOKUP('Public copy'!B$2,'Unit Council version'!$A$2:$P$28,5,FALSE)</f>
        <v>7:30-9:30pm</v>
      </c>
      <c r="C7" s="68" t="str">
        <f>HLOOKUP('Public copy'!C$2,'Unit Council version'!$A$2:$P$28,5,FALSE)</f>
        <v>Project Patrol</v>
      </c>
      <c r="D7" s="68" t="str">
        <f>HLOOKUP('Public copy'!D$2,'Unit Council version'!$A$2:$P$28,5,FALSE)</f>
        <v>Community Project Patrol</v>
      </c>
      <c r="E7" s="68" t="str">
        <f>HLOOKUP('Public copy'!E$2,'Unit Council version'!$A$2:$P$28,5,FALSE)</f>
        <v>Community Project Patrol</v>
      </c>
      <c r="F7" s="10"/>
      <c r="G7" s="68" t="str">
        <f>HLOOKUP('Public copy'!G$2,'Unit Council version'!$A$2:$P$28,5,FALSE)</f>
        <v>Mytro</v>
      </c>
      <c r="H7" s="68" t="str">
        <f>HLOOKUP('Public copy'!H$2,'Unit Council version'!$A$2:$P$28,5,FALSE)</f>
        <v>Jessie</v>
      </c>
      <c r="I7" s="68" t="str">
        <f>HLOOKUP('Public copy'!I$2,'Unit Council version'!$A$2:$P$28,5,FALSE)</f>
        <v>Animal Shelter</v>
      </c>
    </row>
    <row r="8" spans="1:9" ht="72.75" customHeight="1">
      <c r="A8" s="68" t="str">
        <f>HLOOKUP('Public copy'!A$2,'Unit Council version'!$A$2:$P$28,6,FALSE)</f>
        <v>Tuesday 
5th March 2019</v>
      </c>
      <c r="B8" s="68" t="str">
        <f>HLOOKUP('Public copy'!B$2,'Unit Council version'!$A$2:$P$28,6,FALSE)</f>
        <v>7:00-9:00pm</v>
      </c>
      <c r="C8" s="68" t="str">
        <f>HLOOKUP('Public copy'!C$2,'Unit Council version'!$A$2:$P$28,6,FALSE)</f>
        <v>Project Patrol</v>
      </c>
      <c r="D8" s="68" t="str">
        <f>HLOOKUP('Public copy'!D$2,'Unit Council version'!$A$2:$P$28,6,FALSE)</f>
        <v>Cycling Project Patrol</v>
      </c>
      <c r="E8" s="68" t="str">
        <f>HLOOKUP('Public copy'!E$2,'Unit Council version'!$A$2:$P$28,6,FALSE)</f>
        <v>Cycling Project Patrol</v>
      </c>
      <c r="F8" s="10"/>
      <c r="G8" s="68" t="str">
        <f>HLOOKUP('Public copy'!G$2,'Unit Council version'!$A$2:$P$28,6,FALSE)</f>
        <v>Clair</v>
      </c>
      <c r="H8" s="68" t="str">
        <f>HLOOKUP('Public copy'!H$2,'Unit Council version'!$A$2:$P$28,6,FALSE)</f>
        <v>Dylan</v>
      </c>
      <c r="I8" s="68" t="str">
        <f>HLOOKUP('Public copy'!I$2,'Unit Council version'!$A$2:$P$28,6,FALSE)</f>
        <v>Scout Hall</v>
      </c>
    </row>
    <row r="9" spans="1:9" ht="72.75" customHeight="1">
      <c r="A9" s="68" t="str">
        <f>HLOOKUP('Public copy'!A$2,'Unit Council version'!$A$2:$P$28,7,FALSE)</f>
        <v>Tuesday 
12th March 2019</v>
      </c>
      <c r="B9" s="68" t="str">
        <f>HLOOKUP('Public copy'!B$2,'Unit Council version'!$A$2:$P$28,7,FALSE)</f>
        <v>7:30-9:30pm</v>
      </c>
      <c r="C9" s="68" t="str">
        <f>HLOOKUP('Public copy'!C$2,'Unit Council version'!$A$2:$P$28,7,FALSE)</f>
        <v>All Patrols</v>
      </c>
      <c r="D9" s="68" t="str">
        <f>HLOOKUP('Public copy'!D$2,'Unit Council version'!$A$2:$P$28,7,FALSE)</f>
        <v>n/a</v>
      </c>
      <c r="E9" s="68" t="str">
        <f>HLOOKUP('Public copy'!E$2,'Unit Council version'!$A$2:$P$28,7,FALSE)</f>
        <v>Art n’ Crafts / Trades</v>
      </c>
      <c r="F9" s="10"/>
      <c r="G9" s="68" t="str">
        <f>HLOOKUP('Public copy'!G$2,'Unit Council version'!$A$2:$P$28,7,FALSE)</f>
        <v>Alex</v>
      </c>
      <c r="H9" s="68" t="str">
        <f>HLOOKUP('Public copy'!H$2,'Unit Council version'!$A$2:$P$28,7,FALSE)</f>
        <v>Spencer
Yeshi
Euhan</v>
      </c>
      <c r="I9" s="68" t="str">
        <f>HLOOKUP('Public copy'!I$2,'Unit Council version'!$A$2:$P$28,7,FALSE)</f>
        <v>Scout Hall</v>
      </c>
    </row>
    <row r="10" spans="1:9" ht="69.75" customHeight="1">
      <c r="A10" s="68" t="str">
        <f>HLOOKUP('Public copy'!A$2,'Unit Council version'!$A$2:$P$28,8,FALSE)</f>
        <v>Tuesday 
19th March 2019</v>
      </c>
      <c r="B10" s="68" t="str">
        <f>HLOOKUP('Public copy'!B$2,'Unit Council version'!$A$2:$P$28,8,FALSE)</f>
        <v>7:30-9:30pm</v>
      </c>
      <c r="C10" s="68" t="str">
        <f>HLOOKUP('Public copy'!C$2,'Unit Council version'!$A$2:$P$28,8,FALSE)</f>
        <v>All Patrols</v>
      </c>
      <c r="D10" s="68" t="str">
        <f>HLOOKUP('Public copy'!D$2,'Unit Council version'!$A$2:$P$28,8,FALSE)</f>
        <v>n/a</v>
      </c>
      <c r="E10" s="68" t="str">
        <f>HLOOKUP('Public copy'!E$2,'Unit Council version'!$A$2:$P$28,8,FALSE)</f>
        <v>Camping skills</v>
      </c>
      <c r="F10" s="10"/>
      <c r="G10" s="68" t="str">
        <f>HLOOKUP('Public copy'!G$2,'Unit Council version'!$A$2:$P$28,8,FALSE)</f>
        <v>Siobhan
Ben (M1)
Noah (M1)</v>
      </c>
      <c r="H10" s="68" t="str">
        <f>HLOOKUP('Public copy'!H$2,'Unit Council version'!$A$2:$P$28,8,FALSE)</f>
        <v>Tom
Kaila
Rosie
(all currently at Stage 5 in Camping)</v>
      </c>
      <c r="I10" s="68" t="str">
        <f>HLOOKUP('Public copy'!I$2,'Unit Council version'!$A$2:$P$28,8,FALSE)</f>
        <v>Scout Hall</v>
      </c>
    </row>
    <row r="11" spans="1:9" ht="72.75" customHeight="1">
      <c r="A11" s="68" t="str">
        <f>HLOOKUP('Public copy'!A$2,'Unit Council version'!$A$2:$P$28,9,FALSE)</f>
        <v>Tuesday 
26th March 2019</v>
      </c>
      <c r="B11" s="68" t="str">
        <f>HLOOKUP('Public copy'!B$2,'Unit Council version'!$A$2:$P$28,9,FALSE)</f>
        <v>7:30-9:30pm</v>
      </c>
      <c r="C11" s="68" t="str">
        <f>HLOOKUP('Public copy'!C$2,'Unit Council version'!$A$2:$P$28,9,FALSE)</f>
        <v>Remaining Patrols</v>
      </c>
      <c r="D11" s="68" t="str">
        <f>HLOOKUP('Public copy'!D$2,'Unit Council version'!$A$2:$P$28,9,FALSE)</f>
        <v>n/a</v>
      </c>
      <c r="E11" s="68" t="str">
        <f>HLOOKUP('Public copy'!E$2,'Unit Council version'!$A$2:$P$28,9,FALSE)</f>
        <v>Ninja Night</v>
      </c>
      <c r="F11" s="10"/>
      <c r="G11" s="68" t="str">
        <f>HLOOKUP('Public copy'!G$2,'Unit Council version'!$A$2:$P$28,9,FALSE)</f>
        <v>Spencer</v>
      </c>
      <c r="H11" s="68" t="str">
        <f>HLOOKUP('Public copy'!H$2,'Unit Council version'!$A$2:$P$28,9,FALSE)</f>
        <v>Hudson</v>
      </c>
      <c r="I11" s="68" t="str">
        <f>HLOOKUP('Public copy'!I$2,'Unit Council version'!$A$2:$P$28,9,FALSE)</f>
        <v>Scout Hall</v>
      </c>
    </row>
    <row r="12" spans="1:9" ht="72.75" customHeight="1">
      <c r="A12" s="68" t="str">
        <f>HLOOKUP('Public copy'!A$2,'Unit Council version'!$A$2:$P$28,10,FALSE)</f>
        <v>Tuesday 
26th March 2019</v>
      </c>
      <c r="B12" s="68" t="str">
        <f>HLOOKUP('Public copy'!B$2,'Unit Council version'!$A$2:$P$28,10,FALSE)</f>
        <v>7:00-9:00pm</v>
      </c>
      <c r="C12" s="68" t="str">
        <f>HLOOKUP('Public copy'!C$2,'Unit Council version'!$A$2:$P$28,10,FALSE)</f>
        <v>Project Patrol</v>
      </c>
      <c r="D12" s="68" t="str">
        <f>HLOOKUP('Public copy'!D$2,'Unit Council version'!$A$2:$P$28,10,FALSE)</f>
        <v>Cycling Project Patrol</v>
      </c>
      <c r="E12" s="68" t="str">
        <f>HLOOKUP('Public copy'!E$2,'Unit Council version'!$A$2:$P$28,10,FALSE)</f>
        <v>Cycling Project Patrol</v>
      </c>
      <c r="F12" s="10"/>
      <c r="G12" s="68" t="str">
        <f>HLOOKUP('Public copy'!G$2,'Unit Council version'!$A$2:$P$28,10,FALSE)</f>
        <v>Clair</v>
      </c>
      <c r="H12" s="68" t="str">
        <f>HLOOKUP('Public copy'!H$2,'Unit Council version'!$A$2:$P$28,10,FALSE)</f>
        <v>Dylan</v>
      </c>
      <c r="I12" s="68" t="str">
        <f>HLOOKUP('Public copy'!I$2,'Unit Council version'!$A$2:$P$28,10,FALSE)</f>
        <v>Mountain Bike Park</v>
      </c>
    </row>
    <row r="13" spans="1:9" ht="70.5" customHeight="1">
      <c r="A13" s="68" t="str">
        <f>HLOOKUP('Public copy'!A$2,'Unit Council version'!$A$2:$P$28,11,FALSE)</f>
        <v>Tuesday 
2nd April 2019</v>
      </c>
      <c r="B13" s="68" t="str">
        <f>HLOOKUP('Public copy'!B$2,'Unit Council version'!$A$2:$P$28,11,FALSE)</f>
        <v>7:30-9:30pm</v>
      </c>
      <c r="C13" s="68" t="str">
        <f>HLOOKUP('Public copy'!C$2,'Unit Council version'!$A$2:$P$28,11,FALSE)</f>
        <v>All Patrols</v>
      </c>
      <c r="D13" s="68" t="str">
        <f>HLOOKUP('Public copy'!D$2,'Unit Council version'!$A$2:$P$28,11,FALSE)</f>
        <v>Camping OAS Camp Patrols</v>
      </c>
      <c r="E13" s="68" t="str">
        <f>HLOOKUP('Public copy'!E$2,'Unit Council version'!$A$2:$P$28,11,FALSE)</f>
        <v>Camping skills (part 2)</v>
      </c>
      <c r="F13" s="10"/>
      <c r="G13" s="68" t="str">
        <f>HLOOKUP('Public copy'!G$2,'Unit Council version'!$A$2:$P$28,11,FALSE)</f>
        <v>Siobhan</v>
      </c>
      <c r="H13" s="68" t="str">
        <f>HLOOKUP('Public copy'!H$2,'Unit Council version'!$A$2:$P$28,11,FALSE)</f>
        <v>Tom
Ben
Noah
Kaila
Rosie
(all currently at Stage 5 in Camping)</v>
      </c>
      <c r="I13" s="68" t="str">
        <f>HLOOKUP('Public copy'!I$2,'Unit Council version'!$A$2:$P$28,11,FALSE)</f>
        <v>Scout Hall</v>
      </c>
    </row>
    <row r="14" spans="1:9">
      <c r="A14" s="68">
        <f>HLOOKUP('Public copy'!A$2,'Unit Council version'!$A$2:$P$28,12,FALSE)</f>
        <v>0</v>
      </c>
      <c r="B14" s="68">
        <f>HLOOKUP('Public copy'!B$2,'Unit Council version'!$A$2:$P$28,12,FALSE)</f>
        <v>0</v>
      </c>
      <c r="C14" s="68">
        <f>HLOOKUP('Public copy'!C$2,'Unit Council version'!$A$2:$P$28,12,FALSE)</f>
        <v>0</v>
      </c>
      <c r="D14" s="68">
        <f>HLOOKUP('Public copy'!D$2,'Unit Council version'!$A$2:$P$28,12,FALSE)</f>
        <v>0</v>
      </c>
      <c r="E14" s="68">
        <f>HLOOKUP('Public copy'!E$2,'Unit Council version'!$A$2:$P$28,12,FALSE)</f>
        <v>0</v>
      </c>
      <c r="F14" s="68">
        <f>HLOOKUP('Public copy'!F$2,'Unit Council version'!$A$2:$P$28,12,FALSE)</f>
        <v>0</v>
      </c>
      <c r="G14" s="68">
        <f>HLOOKUP('Public copy'!G$2,'Unit Council version'!$A$2:$P$28,12,FALSE)</f>
        <v>0</v>
      </c>
      <c r="H14" s="68">
        <f>HLOOKUP('Public copy'!H$2,'Unit Council version'!$A$2:$P$28,12,FALSE)</f>
        <v>0</v>
      </c>
      <c r="I14" s="68">
        <f>HLOOKUP('Public copy'!I$2,'Unit Council version'!$A$2:$P$28,12,FALSE)</f>
        <v>0</v>
      </c>
    </row>
    <row r="15" spans="1:9">
      <c r="A15" s="68">
        <f>HLOOKUP('Public copy'!A$2,'Unit Council version'!$A$2:$P$28,13,FALSE)</f>
        <v>0</v>
      </c>
      <c r="B15" s="68">
        <f>HLOOKUP('Public copy'!B$2,'Unit Council version'!$A$2:$P$28,13,FALSE)</f>
        <v>0</v>
      </c>
      <c r="C15" s="68">
        <f>HLOOKUP('Public copy'!C$2,'Unit Council version'!$A$2:$P$28,13,FALSE)</f>
        <v>0</v>
      </c>
      <c r="D15" s="68">
        <f>HLOOKUP('Public copy'!D$2,'Unit Council version'!$A$2:$P$28,13,FALSE)</f>
        <v>0</v>
      </c>
      <c r="E15" s="68">
        <f>HLOOKUP('Public copy'!E$2,'Unit Council version'!$A$2:$P$28,13,FALSE)</f>
        <v>0</v>
      </c>
      <c r="F15" s="68">
        <f>HLOOKUP('Public copy'!F$2,'Unit Council version'!$A$2:$P$28,13,FALSE)</f>
        <v>0</v>
      </c>
      <c r="G15" s="68">
        <f>HLOOKUP('Public copy'!G$2,'Unit Council version'!$A$2:$P$28,13,FALSE)</f>
        <v>0</v>
      </c>
      <c r="H15" s="68">
        <f>HLOOKUP('Public copy'!H$2,'Unit Council version'!$A$2:$P$28,13,FALSE)</f>
        <v>0</v>
      </c>
      <c r="I15" s="68">
        <f>HLOOKUP('Public copy'!I$2,'Unit Council version'!$A$2:$P$28,13,FALSE)</f>
        <v>0</v>
      </c>
    </row>
    <row r="16" spans="1:9">
      <c r="A16" s="68">
        <f>HLOOKUP('Public copy'!A$2,'Unit Council version'!$A$2:$P$28,14,FALSE)</f>
        <v>0</v>
      </c>
      <c r="B16" s="68">
        <f>HLOOKUP('Public copy'!B$2,'Unit Council version'!$A$2:$P$28,14,FALSE)</f>
        <v>0</v>
      </c>
      <c r="C16" s="68">
        <f>HLOOKUP('Public copy'!C$2,'Unit Council version'!$A$2:$P$28,14,FALSE)</f>
        <v>0</v>
      </c>
      <c r="D16" s="68">
        <f>HLOOKUP('Public copy'!D$2,'Unit Council version'!$A$2:$P$28,14,FALSE)</f>
        <v>0</v>
      </c>
      <c r="E16" s="68">
        <f>HLOOKUP('Public copy'!E$2,'Unit Council version'!$A$2:$P$28,14,FALSE)</f>
        <v>0</v>
      </c>
      <c r="F16" s="68">
        <f>HLOOKUP('Public copy'!F$2,'Unit Council version'!$A$2:$P$28,14,FALSE)</f>
        <v>0</v>
      </c>
      <c r="G16" s="68">
        <f>HLOOKUP('Public copy'!G$2,'Unit Council version'!$A$2:$P$28,14,FALSE)</f>
        <v>0</v>
      </c>
      <c r="H16" s="68">
        <f>HLOOKUP('Public copy'!H$2,'Unit Council version'!$A$2:$P$28,14,FALSE)</f>
        <v>0</v>
      </c>
      <c r="I16" s="68">
        <f>HLOOKUP('Public copy'!I$2,'Unit Council version'!$A$2:$P$28,14,FALSE)</f>
        <v>0</v>
      </c>
    </row>
    <row r="17" spans="1:9">
      <c r="A17" s="68">
        <f>HLOOKUP('Public copy'!A$2,'Unit Council version'!$A$2:$P$28,15,FALSE)</f>
        <v>0</v>
      </c>
      <c r="B17" s="68">
        <f>HLOOKUP('Public copy'!B$2,'Unit Council version'!$A$2:$P$28,15,FALSE)</f>
        <v>0</v>
      </c>
      <c r="C17" s="68">
        <f>HLOOKUP('Public copy'!C$2,'Unit Council version'!$A$2:$P$28,15,FALSE)</f>
        <v>0</v>
      </c>
      <c r="D17" s="68">
        <f>HLOOKUP('Public copy'!D$2,'Unit Council version'!$A$2:$P$28,15,FALSE)</f>
        <v>0</v>
      </c>
      <c r="E17" s="68">
        <f>HLOOKUP('Public copy'!E$2,'Unit Council version'!$A$2:$P$28,15,FALSE)</f>
        <v>0</v>
      </c>
      <c r="F17" s="68">
        <f>HLOOKUP('Public copy'!F$2,'Unit Council version'!$A$2:$P$28,15,FALSE)</f>
        <v>0</v>
      </c>
      <c r="G17" s="68">
        <f>HLOOKUP('Public copy'!G$2,'Unit Council version'!$A$2:$P$28,15,FALSE)</f>
        <v>0</v>
      </c>
      <c r="H17" s="68">
        <f>HLOOKUP('Public copy'!H$2,'Unit Council version'!$A$2:$P$28,15,FALSE)</f>
        <v>0</v>
      </c>
      <c r="I17" s="68">
        <f>HLOOKUP('Public copy'!I$2,'Unit Council version'!$A$2:$P$28,15,FALSE)</f>
        <v>0</v>
      </c>
    </row>
    <row r="18" spans="1:9">
      <c r="A18" s="68">
        <f>HLOOKUP('Public copy'!A$2,'Unit Council version'!$A$2:$P$28,16,FALSE)</f>
        <v>0</v>
      </c>
      <c r="B18" s="68">
        <f>HLOOKUP('Public copy'!B$2,'Unit Council version'!$A$2:$P$28,16,FALSE)</f>
        <v>0</v>
      </c>
      <c r="C18" s="68">
        <f>HLOOKUP('Public copy'!C$2,'Unit Council version'!$A$2:$P$28,16,FALSE)</f>
        <v>0</v>
      </c>
      <c r="D18" s="68">
        <f>HLOOKUP('Public copy'!D$2,'Unit Council version'!$A$2:$P$28,16,FALSE)</f>
        <v>0</v>
      </c>
      <c r="E18" s="68">
        <f>HLOOKUP('Public copy'!E$2,'Unit Council version'!$A$2:$P$28,16,FALSE)</f>
        <v>0</v>
      </c>
      <c r="F18" s="68">
        <f>HLOOKUP('Public copy'!F$2,'Unit Council version'!$A$2:$P$28,16,FALSE)</f>
        <v>0</v>
      </c>
      <c r="G18" s="68">
        <f>HLOOKUP('Public copy'!G$2,'Unit Council version'!$A$2:$P$28,16,FALSE)</f>
        <v>0</v>
      </c>
      <c r="H18" s="68">
        <f>HLOOKUP('Public copy'!H$2,'Unit Council version'!$A$2:$P$28,16,FALSE)</f>
        <v>0</v>
      </c>
      <c r="I18" s="68">
        <f>HLOOKUP('Public copy'!I$2,'Unit Council version'!$A$2:$P$28,16,FALSE)</f>
        <v>0</v>
      </c>
    </row>
    <row r="19" spans="1:9">
      <c r="A19" s="68">
        <f>HLOOKUP('Public copy'!A$2,'Unit Council version'!$A$2:$P$28,17,FALSE)</f>
        <v>0</v>
      </c>
      <c r="B19" s="68">
        <f>HLOOKUP('Public copy'!B$2,'Unit Council version'!$A$2:$P$28,17,FALSE)</f>
        <v>0</v>
      </c>
      <c r="C19" s="68">
        <f>HLOOKUP('Public copy'!C$2,'Unit Council version'!$A$2:$P$28,17,FALSE)</f>
        <v>0</v>
      </c>
      <c r="D19" s="68">
        <f>HLOOKUP('Public copy'!D$2,'Unit Council version'!$A$2:$P$28,17,FALSE)</f>
        <v>0</v>
      </c>
      <c r="E19" s="68">
        <f>HLOOKUP('Public copy'!E$2,'Unit Council version'!$A$2:$P$28,17,FALSE)</f>
        <v>0</v>
      </c>
      <c r="F19" s="68">
        <f>HLOOKUP('Public copy'!F$2,'Unit Council version'!$A$2:$P$28,17,FALSE)</f>
        <v>0</v>
      </c>
      <c r="G19" s="68">
        <f>HLOOKUP('Public copy'!G$2,'Unit Council version'!$A$2:$P$28,17,FALSE)</f>
        <v>0</v>
      </c>
      <c r="H19" s="68">
        <f>HLOOKUP('Public copy'!H$2,'Unit Council version'!$A$2:$P$28,17,FALSE)</f>
        <v>0</v>
      </c>
      <c r="I19" s="68">
        <f>HLOOKUP('Public copy'!I$2,'Unit Council version'!$A$2:$P$28,17,FALSE)</f>
        <v>0</v>
      </c>
    </row>
    <row r="20" spans="1:9">
      <c r="A20" s="68">
        <f>HLOOKUP('Public copy'!A$2,'Unit Council version'!$A$2:$P$28,18,FALSE)</f>
        <v>0</v>
      </c>
      <c r="B20" s="68">
        <f>HLOOKUP('Public copy'!B$2,'Unit Council version'!$A$2:$P$28,18,FALSE)</f>
        <v>0</v>
      </c>
      <c r="C20" s="68">
        <f>HLOOKUP('Public copy'!C$2,'Unit Council version'!$A$2:$P$28,18,FALSE)</f>
        <v>0</v>
      </c>
      <c r="D20" s="68">
        <f>HLOOKUP('Public copy'!D$2,'Unit Council version'!$A$2:$P$28,18,FALSE)</f>
        <v>0</v>
      </c>
      <c r="E20" s="68">
        <f>HLOOKUP('Public copy'!E$2,'Unit Council version'!$A$2:$P$28,18,FALSE)</f>
        <v>0</v>
      </c>
      <c r="F20" s="68">
        <f>HLOOKUP('Public copy'!F$2,'Unit Council version'!$A$2:$P$28,18,FALSE)</f>
        <v>0</v>
      </c>
      <c r="G20" s="68">
        <f>HLOOKUP('Public copy'!G$2,'Unit Council version'!$A$2:$P$28,18,FALSE)</f>
        <v>0</v>
      </c>
      <c r="H20" s="68">
        <f>HLOOKUP('Public copy'!H$2,'Unit Council version'!$A$2:$P$28,18,FALSE)</f>
        <v>0</v>
      </c>
      <c r="I20" s="68">
        <f>HLOOKUP('Public copy'!I$2,'Unit Council version'!$A$2:$P$28,18,FALSE)</f>
        <v>0</v>
      </c>
    </row>
    <row r="21" spans="1:9">
      <c r="A21" s="68">
        <f>HLOOKUP('Public copy'!A$2,'Unit Council version'!$A$2:$P$28,19,FALSE)</f>
        <v>0</v>
      </c>
      <c r="B21" s="68">
        <f>HLOOKUP('Public copy'!B$2,'Unit Council version'!$A$2:$P$28,19,FALSE)</f>
        <v>0</v>
      </c>
      <c r="C21" s="68">
        <f>HLOOKUP('Public copy'!C$2,'Unit Council version'!$A$2:$P$28,19,FALSE)</f>
        <v>0</v>
      </c>
      <c r="D21" s="68">
        <f>HLOOKUP('Public copy'!D$2,'Unit Council version'!$A$2:$P$28,19,FALSE)</f>
        <v>0</v>
      </c>
      <c r="E21" s="68">
        <f>HLOOKUP('Public copy'!E$2,'Unit Council version'!$A$2:$P$28,19,FALSE)</f>
        <v>0</v>
      </c>
      <c r="F21" s="68">
        <f>HLOOKUP('Public copy'!F$2,'Unit Council version'!$A$2:$P$28,19,FALSE)</f>
        <v>0</v>
      </c>
      <c r="G21" s="68">
        <f>HLOOKUP('Public copy'!G$2,'Unit Council version'!$A$2:$P$28,19,FALSE)</f>
        <v>0</v>
      </c>
      <c r="H21" s="68">
        <f>HLOOKUP('Public copy'!H$2,'Unit Council version'!$A$2:$P$28,19,FALSE)</f>
        <v>0</v>
      </c>
      <c r="I21" s="68">
        <f>HLOOKUP('Public copy'!I$2,'Unit Council version'!$A$2:$P$28,19,FALSE)</f>
        <v>0</v>
      </c>
    </row>
    <row r="22" spans="1:9">
      <c r="A22" s="68">
        <f>HLOOKUP('Public copy'!A$2,'Unit Council version'!$A$2:$P$28,20,FALSE)</f>
        <v>0</v>
      </c>
      <c r="B22" s="68">
        <f>HLOOKUP('Public copy'!B$2,'Unit Council version'!$A$2:$P$28,20,FALSE)</f>
        <v>0</v>
      </c>
      <c r="C22" s="68">
        <f>HLOOKUP('Public copy'!C$2,'Unit Council version'!$A$2:$P$28,20,FALSE)</f>
        <v>0</v>
      </c>
      <c r="D22" s="68">
        <f>HLOOKUP('Public copy'!D$2,'Unit Council version'!$A$2:$P$28,20,FALSE)</f>
        <v>0</v>
      </c>
      <c r="E22" s="68">
        <f>HLOOKUP('Public copy'!E$2,'Unit Council version'!$A$2:$P$28,20,FALSE)</f>
        <v>0</v>
      </c>
      <c r="F22" s="68">
        <f>HLOOKUP('Public copy'!F$2,'Unit Council version'!$A$2:$P$28,20,FALSE)</f>
        <v>0</v>
      </c>
      <c r="G22" s="68">
        <f>HLOOKUP('Public copy'!G$2,'Unit Council version'!$A$2:$P$28,20,FALSE)</f>
        <v>0</v>
      </c>
      <c r="H22" s="68">
        <f>HLOOKUP('Public copy'!H$2,'Unit Council version'!$A$2:$P$28,20,FALSE)</f>
        <v>0</v>
      </c>
      <c r="I22" s="68">
        <f>HLOOKUP('Public copy'!I$2,'Unit Council version'!$A$2:$P$28,20,FALSE)</f>
        <v>0</v>
      </c>
    </row>
  </sheetData>
  <mergeCells count="1">
    <mergeCell ref="A1:I1"/>
  </mergeCells>
  <phoneticPr fontId="2" type="noConversion"/>
  <conditionalFormatting sqref="C2">
    <cfRule type="cellIs" dxfId="137" priority="4" operator="equal">
      <formula>"Project Patrol"</formula>
    </cfRule>
    <cfRule type="cellIs" dxfId="136" priority="5" operator="equal">
      <formula>"Remaining Patrols"</formula>
    </cfRule>
    <cfRule type="cellIs" dxfId="135" priority="6" operator="equal">
      <formula>"All Patrols"</formula>
    </cfRule>
  </conditionalFormatting>
  <conditionalFormatting sqref="C1">
    <cfRule type="cellIs" dxfId="134" priority="1" operator="equal">
      <formula>"Project Patrol"</formula>
    </cfRule>
    <cfRule type="cellIs" dxfId="133" priority="2" operator="equal">
      <formula>"Remaining Patrols"</formula>
    </cfRule>
    <cfRule type="cellIs" dxfId="132" priority="3" operator="equal">
      <formula>"All Patrols"</formula>
    </cfRule>
  </conditionalFormatting>
  <pageMargins left="0.25" right="0.25" top="0.75" bottom="0.75" header="0.3" footer="0.3"/>
  <pageSetup paperSize="9" orientation="portrait" horizontalDpi="0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6"/>
  <sheetViews>
    <sheetView workbookViewId="0">
      <selection activeCell="A18" sqref="A18:O19"/>
    </sheetView>
  </sheetViews>
  <sheetFormatPr defaultColWidth="11.42578125" defaultRowHeight="12.75"/>
  <cols>
    <col min="1" max="15" width="12.85546875" customWidth="1"/>
  </cols>
  <sheetData>
    <row r="1" spans="1:15" ht="27" customHeight="1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38.25">
      <c r="A3" s="67" t="str">
        <f>HLOOKUP('Week 1 (Camp)'!A2,'Unit Council version'!$A$2:$P$28,2,FALSE)</f>
        <v>Friday 1st - Sunday 3rd March 2019</v>
      </c>
      <c r="B3" s="67" t="str">
        <f>HLOOKUP('Week 1 (Camp)'!B2,'Unit Council version'!$A$2:$P$28,2,FALSE)</f>
        <v>7:00pm Friday -4:00pm Sunday</v>
      </c>
      <c r="C3" s="67" t="str">
        <f>HLOOKUP('Week 1 (Camp)'!C2,'Unit Council version'!$A$2:$P$28,2,FALSE)</f>
        <v>All Patrols</v>
      </c>
      <c r="D3" s="67" t="str">
        <f>HLOOKUP('Week 1 (Camp)'!D2,'Unit Council version'!$A$2:$P$28,2,FALSE)</f>
        <v>Group Camp Planning Project Patrol</v>
      </c>
      <c r="E3" s="67" t="str">
        <f>HLOOKUP('Week 1 (Camp)'!E2,'Unit Council version'!$A$2:$P$28,2,FALSE)</f>
        <v>Group Adventure Camp</v>
      </c>
      <c r="F3" s="67" t="str">
        <f>HLOOKUP('Week 1 (Camp)'!F2,'Unit Council version'!$A$2:$P$28,2,FALSE)</f>
        <v xml:space="preserve">Pick your own OAS Adventure
Kayaking
Surfing
</v>
      </c>
      <c r="G3" s="67" t="str">
        <f>HLOOKUP('Week 1 (Camp)'!G2,'Unit Council version'!$A$2:$P$28,2,FALSE)</f>
        <v>Outdoors</v>
      </c>
      <c r="H3" s="67" t="str">
        <f>HLOOKUP('Week 1 (Camp)'!H2,'Unit Council version'!$A$2:$P$28,2,FALSE)</f>
        <v>Monique (Scout), Julia (Venturer) &amp; Damien (Rover)</v>
      </c>
      <c r="I3" s="67" t="str">
        <f>HLOOKUP('Week 1 (Camp)'!I2,'Unit Council version'!$A$2:$P$28,2,FALSE)</f>
        <v>Rachel (Scout), Paul (Venturer) &amp; Ryan (Rover)</v>
      </c>
      <c r="J3" s="67" t="str">
        <f>HLOOKUP('Week 1 (Camp)'!J2,'Unit Council version'!$A$2:$P$28,2,FALSE)</f>
        <v>Geoff (GL)</v>
      </c>
      <c r="K3" s="67" t="str">
        <f>HLOOKUP('Week 1 (Camp)'!K2,'Unit Council version'!$A$2:$P$28,2,FALSE)</f>
        <v>OAS Camping, Aquatics &amp; Paddling</v>
      </c>
      <c r="L3" s="67" t="str">
        <f>HLOOKUP('Week 1 (Camp)'!L2,'Unit Council version'!$A$2:$P$28,2,FALSE)</f>
        <v>n/a</v>
      </c>
      <c r="M3" s="67" t="str">
        <f>HLOOKUP('Week 1 (Camp)'!M2,'Unit Council version'!$A$2:$P$28,2,FALSE)</f>
        <v>TBC</v>
      </c>
      <c r="N3" s="67" t="str">
        <f>HLOOKUP('Week 1 (Camp)'!N2,'Unit Council version'!$A$2:$P$28,2,FALSE)</f>
        <v xml:space="preserve">Eumeralla Scout Camp </v>
      </c>
      <c r="O3" s="67" t="str">
        <f>HLOOKUP('Week 1 (Camp)'!O2,'Unit Council version'!$A$2:$P$28,2,FALSE)</f>
        <v>$90 per head</v>
      </c>
    </row>
    <row r="5" spans="1:15" ht="18">
      <c r="A5" s="73" t="s">
        <v>0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5"/>
    </row>
    <row r="6" spans="1:15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25.5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25.5">
      <c r="A20" s="4">
        <v>42072.8125</v>
      </c>
      <c r="B20" s="5" t="s">
        <v>79</v>
      </c>
      <c r="C20" s="50" t="s">
        <v>80</v>
      </c>
      <c r="D20" s="50"/>
      <c r="E20" s="50"/>
      <c r="F20" s="50"/>
      <c r="G20" s="50"/>
      <c r="H20" s="50"/>
      <c r="I20" s="50"/>
      <c r="J20" s="5" t="s">
        <v>59</v>
      </c>
      <c r="K20" s="5" t="s">
        <v>81</v>
      </c>
      <c r="L20" s="3"/>
      <c r="M20" s="3"/>
      <c r="N20" s="5" t="s">
        <v>82</v>
      </c>
      <c r="O20" s="5" t="s">
        <v>83</v>
      </c>
    </row>
    <row r="21" spans="1:15">
      <c r="A21" s="4">
        <v>42072.819444444445</v>
      </c>
      <c r="B21" s="5" t="s">
        <v>84</v>
      </c>
      <c r="C21" s="50" t="s">
        <v>85</v>
      </c>
      <c r="D21" s="50"/>
      <c r="E21" s="50"/>
      <c r="F21" s="50"/>
      <c r="G21" s="50"/>
      <c r="H21" s="50"/>
      <c r="I21" s="50"/>
      <c r="J21" s="5" t="s">
        <v>86</v>
      </c>
      <c r="K21" s="3"/>
      <c r="L21" s="3"/>
      <c r="M21" s="5" t="s">
        <v>87</v>
      </c>
      <c r="N21" s="5" t="s">
        <v>38</v>
      </c>
      <c r="O21" s="5" t="s">
        <v>88</v>
      </c>
    </row>
    <row r="22" spans="1:15" ht="89.25">
      <c r="A22" s="4">
        <v>42072.826388888891</v>
      </c>
      <c r="B22" s="5" t="s">
        <v>89</v>
      </c>
      <c r="C22" s="50" t="s">
        <v>90</v>
      </c>
      <c r="D22" s="50"/>
      <c r="E22" s="50"/>
      <c r="F22" s="50"/>
      <c r="G22" s="50"/>
      <c r="H22" s="50"/>
      <c r="I22" s="50"/>
      <c r="J22" s="5" t="s">
        <v>91</v>
      </c>
      <c r="K22" s="5" t="s">
        <v>92</v>
      </c>
      <c r="L22" s="3"/>
      <c r="M22" s="5" t="s">
        <v>93</v>
      </c>
      <c r="N22" s="5" t="s">
        <v>38</v>
      </c>
      <c r="O22" s="3"/>
    </row>
    <row r="23" spans="1:15" ht="38.25">
      <c r="A23" s="4">
        <v>42072.840277777781</v>
      </c>
      <c r="B23" s="5" t="s">
        <v>94</v>
      </c>
      <c r="C23" s="64" t="s">
        <v>95</v>
      </c>
      <c r="D23" s="64"/>
      <c r="E23" s="64"/>
      <c r="F23" s="64"/>
      <c r="G23" s="64"/>
      <c r="H23" s="64"/>
      <c r="I23" s="64"/>
      <c r="J23" s="5" t="s">
        <v>96</v>
      </c>
      <c r="K23" s="3"/>
      <c r="L23" s="3"/>
      <c r="M23" s="5" t="s">
        <v>97</v>
      </c>
      <c r="N23" s="3"/>
      <c r="O23" s="3"/>
    </row>
    <row r="24" spans="1:15" ht="38.25">
      <c r="A24" s="3"/>
      <c r="B24" s="5" t="s">
        <v>98</v>
      </c>
      <c r="C24" s="61" t="s">
        <v>99</v>
      </c>
      <c r="D24" s="62"/>
      <c r="E24" s="62"/>
      <c r="F24" s="62"/>
      <c r="G24" s="62"/>
      <c r="H24" s="62"/>
      <c r="I24" s="63"/>
      <c r="J24" s="5" t="s">
        <v>100</v>
      </c>
      <c r="K24" s="3"/>
      <c r="L24" s="3"/>
      <c r="M24" s="5" t="s">
        <v>101</v>
      </c>
      <c r="N24" s="3"/>
      <c r="O24" s="3"/>
    </row>
    <row r="25" spans="1:15" ht="38.25">
      <c r="A25" s="3"/>
      <c r="B25" s="5" t="s">
        <v>102</v>
      </c>
      <c r="C25" s="61" t="s">
        <v>103</v>
      </c>
      <c r="D25" s="62"/>
      <c r="E25" s="62"/>
      <c r="F25" s="62"/>
      <c r="G25" s="62"/>
      <c r="H25" s="62"/>
      <c r="I25" s="63"/>
      <c r="J25" s="5" t="s">
        <v>104</v>
      </c>
      <c r="K25" s="3"/>
      <c r="L25" s="3"/>
      <c r="M25" s="5" t="s">
        <v>105</v>
      </c>
      <c r="N25" s="3"/>
      <c r="O25" s="3"/>
    </row>
    <row r="26" spans="1:15">
      <c r="A26" s="3"/>
      <c r="B26" s="3"/>
      <c r="C26" s="61" t="s">
        <v>106</v>
      </c>
      <c r="D26" s="62"/>
      <c r="E26" s="62"/>
      <c r="F26" s="62"/>
      <c r="G26" s="62"/>
      <c r="H26" s="62"/>
      <c r="I26" s="63"/>
      <c r="J26" s="5" t="s">
        <v>107</v>
      </c>
      <c r="K26" s="3"/>
      <c r="L26" s="3"/>
      <c r="M26" s="3"/>
      <c r="N26" s="3"/>
      <c r="O26" s="3"/>
    </row>
    <row r="27" spans="1:15">
      <c r="A27" s="3"/>
      <c r="B27" s="3"/>
      <c r="C27" s="61" t="s">
        <v>108</v>
      </c>
      <c r="D27" s="62"/>
      <c r="E27" s="62"/>
      <c r="F27" s="62"/>
      <c r="G27" s="62"/>
      <c r="H27" s="62"/>
      <c r="I27" s="63"/>
      <c r="J27" s="5" t="s">
        <v>96</v>
      </c>
      <c r="K27" s="3"/>
      <c r="L27" s="3"/>
      <c r="M27" s="3"/>
      <c r="N27" s="3"/>
      <c r="O27" s="3"/>
    </row>
    <row r="28" spans="1:15" ht="25.5">
      <c r="A28" s="4">
        <v>42072.881944444445</v>
      </c>
      <c r="B28" s="5" t="s">
        <v>109</v>
      </c>
      <c r="C28" s="61" t="s">
        <v>110</v>
      </c>
      <c r="D28" s="62"/>
      <c r="E28" s="62"/>
      <c r="F28" s="62"/>
      <c r="G28" s="62"/>
      <c r="H28" s="62"/>
      <c r="I28" s="63"/>
      <c r="J28" s="5" t="s">
        <v>111</v>
      </c>
      <c r="K28" s="3"/>
      <c r="L28" s="3"/>
      <c r="M28" s="5" t="s">
        <v>88</v>
      </c>
      <c r="N28" s="3"/>
      <c r="O28" s="3"/>
    </row>
    <row r="29" spans="1:15">
      <c r="A29" s="4">
        <v>42072.888888888891</v>
      </c>
      <c r="B29" s="5" t="s">
        <v>112</v>
      </c>
      <c r="C29" s="61" t="s">
        <v>113</v>
      </c>
      <c r="D29" s="62"/>
      <c r="E29" s="62"/>
      <c r="F29" s="62"/>
      <c r="G29" s="62"/>
      <c r="H29" s="62"/>
      <c r="I29" s="63"/>
      <c r="J29" s="5" t="s">
        <v>114</v>
      </c>
      <c r="K29" s="5" t="s">
        <v>59</v>
      </c>
      <c r="L29" s="3"/>
      <c r="M29" s="5" t="s">
        <v>88</v>
      </c>
      <c r="N29" s="5" t="s">
        <v>38</v>
      </c>
      <c r="O29" s="5" t="s">
        <v>88</v>
      </c>
    </row>
    <row r="30" spans="1:15">
      <c r="A30" s="4">
        <v>42072.895833333336</v>
      </c>
      <c r="B30" s="5" t="s">
        <v>115</v>
      </c>
      <c r="C30" s="61" t="s">
        <v>116</v>
      </c>
      <c r="D30" s="62"/>
      <c r="E30" s="62"/>
      <c r="F30" s="62"/>
      <c r="G30" s="62"/>
      <c r="H30" s="62"/>
      <c r="I30" s="63"/>
      <c r="J30" s="5" t="s">
        <v>59</v>
      </c>
      <c r="K30" s="3"/>
      <c r="L30" s="3"/>
      <c r="M30" s="5" t="s">
        <v>88</v>
      </c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</sheetData>
  <mergeCells count="38">
    <mergeCell ref="C27:I27"/>
    <mergeCell ref="C28:I28"/>
    <mergeCell ref="C29:I29"/>
    <mergeCell ref="C30:I30"/>
    <mergeCell ref="C21:I21"/>
    <mergeCell ref="C22:I22"/>
    <mergeCell ref="C23:I23"/>
    <mergeCell ref="C24:I24"/>
    <mergeCell ref="C25:I25"/>
    <mergeCell ref="C26:I26"/>
    <mergeCell ref="C20:I20"/>
    <mergeCell ref="H10:L10"/>
    <mergeCell ref="A11:D11"/>
    <mergeCell ref="H11:L11"/>
    <mergeCell ref="A12:D12"/>
    <mergeCell ref="H12:L12"/>
    <mergeCell ref="A13:D13"/>
    <mergeCell ref="H13:L13"/>
    <mergeCell ref="H15:L15"/>
    <mergeCell ref="A16:D16"/>
    <mergeCell ref="H16:L16"/>
    <mergeCell ref="A18:O18"/>
    <mergeCell ref="C19:I19"/>
    <mergeCell ref="M8:O16"/>
    <mergeCell ref="A8:D8"/>
    <mergeCell ref="H8:L8"/>
    <mergeCell ref="A1:O1"/>
    <mergeCell ref="A5:O5"/>
    <mergeCell ref="A6:G6"/>
    <mergeCell ref="H6:L7"/>
    <mergeCell ref="M6:O7"/>
    <mergeCell ref="A7:D7"/>
    <mergeCell ref="A14:D14"/>
    <mergeCell ref="H14:L14"/>
    <mergeCell ref="A15:D15"/>
    <mergeCell ref="A9:D9"/>
    <mergeCell ref="H9:L9"/>
    <mergeCell ref="A10:D10"/>
  </mergeCells>
  <conditionalFormatting sqref="C2">
    <cfRule type="cellIs" dxfId="125" priority="13" operator="equal">
      <formula>"Project Patrol"</formula>
    </cfRule>
    <cfRule type="cellIs" dxfId="124" priority="14" operator="equal">
      <formula>"Remaining Patrols"</formula>
    </cfRule>
    <cfRule type="cellIs" dxfId="123" priority="15" operator="equal">
      <formula>"All Patrols"</formula>
    </cfRule>
  </conditionalFormatting>
  <conditionalFormatting sqref="C1">
    <cfRule type="cellIs" dxfId="122" priority="10" operator="equal">
      <formula>"Project Patrol"</formula>
    </cfRule>
    <cfRule type="cellIs" dxfId="121" priority="11" operator="equal">
      <formula>"Remaining Patrols"</formula>
    </cfRule>
    <cfRule type="cellIs" dxfId="120" priority="12" operator="equal">
      <formula>"All Patrols"</formula>
    </cfRule>
  </conditionalFormatting>
  <conditionalFormatting sqref="C5">
    <cfRule type="cellIs" dxfId="107" priority="7" operator="equal">
      <formula>"Project Patrol"</formula>
    </cfRule>
    <cfRule type="cellIs" dxfId="106" priority="8" operator="equal">
      <formula>"Remaining Patrols"</formula>
    </cfRule>
    <cfRule type="cellIs" dxfId="105" priority="9" operator="equal">
      <formula>"All Patrols"</formula>
    </cfRule>
  </conditionalFormatting>
  <conditionalFormatting sqref="C18">
    <cfRule type="cellIs" dxfId="68" priority="1" operator="equal">
      <formula>"Project Patrol"</formula>
    </cfRule>
    <cfRule type="cellIs" dxfId="67" priority="2" operator="equal">
      <formula>"Remaining Patrols"</formula>
    </cfRule>
    <cfRule type="cellIs" dxfId="66" priority="3" operator="equal">
      <formula>"All Patrols"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85"/>
  <sheetViews>
    <sheetView workbookViewId="0">
      <selection activeCell="A18" sqref="A18:O19"/>
    </sheetView>
  </sheetViews>
  <sheetFormatPr defaultColWidth="11.42578125" defaultRowHeight="12.75"/>
  <cols>
    <col min="1" max="15" width="12.85546875" customWidth="1"/>
  </cols>
  <sheetData>
    <row r="1" spans="1:17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7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7" ht="76.5">
      <c r="A3" s="67" t="str">
        <f>HLOOKUP('Week 1 (Camp)'!A2,'Unit Council version'!$A$2:$P$28,3,FALSE)</f>
        <v>Monday 2nd March 2019</v>
      </c>
      <c r="B3" s="67" t="str">
        <f>HLOOKUP('Week 1 (Camp)'!B2,'Unit Council version'!$A$2:$P$28,3,FALSE)</f>
        <v>7:00-9:00pm</v>
      </c>
      <c r="C3" s="67" t="str">
        <f>HLOOKUP('Week 1 (Camp)'!C2,'Unit Council version'!$A$2:$P$28,3,FALSE)</f>
        <v>All Patrols</v>
      </c>
      <c r="D3" s="67" t="str">
        <f>HLOOKUP('Week 1 (Camp)'!D2,'Unit Council version'!$A$2:$P$28,3,FALSE)</f>
        <v>n/a</v>
      </c>
      <c r="E3" s="67" t="str">
        <f>HLOOKUP('Week 1 (Camp)'!E2,'Unit Council version'!$A$2:$P$28,3,FALSE)</f>
        <v>Unit Council Meeting</v>
      </c>
      <c r="F3" s="67" t="str">
        <f>HLOOKUP('Week 1 (Camp)'!F2,'Unit Council version'!$A$2:$P$28,3,FALSE)</f>
        <v>Review&gt;, Program check in, Patrol structure Review&gt;</v>
      </c>
      <c r="G3" s="67" t="str">
        <f>HLOOKUP('Week 1 (Camp)'!G2,'Unit Council version'!$A$2:$P$28,3,FALSE)</f>
        <v>Personal Growth</v>
      </c>
      <c r="H3" s="67" t="str">
        <f>HLOOKUP('Week 1 (Camp)'!H2,'Unit Council version'!$A$2:$P$28,3,FALSE)</f>
        <v>Spencer and Tom (Unit Leaders)</v>
      </c>
      <c r="I3" s="67" t="str">
        <f>HLOOKUP('Week 1 (Camp)'!I2,'Unit Council version'!$A$2:$P$28,3,FALSE)</f>
        <v>PLs</v>
      </c>
      <c r="J3" s="67" t="str">
        <f>HLOOKUP('Week 1 (Camp)'!J2,'Unit Council version'!$A$2:$P$28,3,FALSE)</f>
        <v>Peter</v>
      </c>
      <c r="K3" s="67" t="str">
        <f>HLOOKUP('Week 1 (Camp)'!K2,'Unit Council version'!$A$2:$P$28,3,FALSE)</f>
        <v>Personal Growth Participates</v>
      </c>
      <c r="L3" s="67" t="str">
        <f>HLOOKUP('Week 1 (Camp)'!L2,'Unit Council version'!$A$2:$P$28,3,FALSE)</f>
        <v>n/a</v>
      </c>
      <c r="M3" s="67" t="str">
        <f>HLOOKUP('Week 1 (Camp)'!M2,'Unit Council version'!$A$2:$P$28,3,FALSE)</f>
        <v>Patrol review sheets
Patrol lists
Program</v>
      </c>
      <c r="N3" s="67" t="str">
        <f>HLOOKUP('Week 1 (Camp)'!N2,'Unit Council version'!$A$2:$P$28,3,FALSE)</f>
        <v>McDonalds</v>
      </c>
      <c r="O3" s="67" t="str">
        <f>HLOOKUP('Week 1 (Camp)'!O2,'Unit Council version'!$A$2:$P$28,3,FALSE)</f>
        <v>$50</v>
      </c>
      <c r="P3" s="1"/>
      <c r="Q3" s="1"/>
    </row>
    <row r="5" spans="1:17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7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7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7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7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7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7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7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7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7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7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7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25.5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25.5">
      <c r="A20" s="4">
        <v>42072.791666666664</v>
      </c>
      <c r="B20" s="5" t="s">
        <v>139</v>
      </c>
      <c r="C20" s="50"/>
      <c r="D20" s="50"/>
      <c r="E20" s="50"/>
      <c r="F20" s="50"/>
      <c r="G20" s="50"/>
      <c r="H20" s="50"/>
      <c r="I20" s="50"/>
      <c r="J20" s="5" t="s">
        <v>140</v>
      </c>
      <c r="K20" s="5"/>
      <c r="L20" s="3"/>
      <c r="M20" s="3"/>
      <c r="N20" s="5"/>
      <c r="O20" s="5"/>
    </row>
    <row r="21" spans="1:15">
      <c r="A21" s="4"/>
      <c r="B21" s="5" t="s">
        <v>148</v>
      </c>
      <c r="C21" s="50" t="s">
        <v>141</v>
      </c>
      <c r="D21" s="50"/>
      <c r="E21" s="50"/>
      <c r="F21" s="50"/>
      <c r="G21" s="50"/>
      <c r="H21" s="50"/>
      <c r="I21" s="50"/>
      <c r="J21" s="5"/>
      <c r="K21" s="3"/>
      <c r="L21" s="3"/>
      <c r="M21" s="5"/>
      <c r="N21" s="5"/>
      <c r="O21" s="5"/>
    </row>
    <row r="22" spans="1:15" ht="32.1" customHeight="1">
      <c r="A22" s="4"/>
      <c r="B22" s="5" t="s">
        <v>142</v>
      </c>
      <c r="C22" s="50" t="s">
        <v>143</v>
      </c>
      <c r="D22" s="50"/>
      <c r="E22" s="50"/>
      <c r="F22" s="50"/>
      <c r="G22" s="50"/>
      <c r="H22" s="50"/>
      <c r="I22" s="50"/>
      <c r="J22" s="5" t="s">
        <v>111</v>
      </c>
      <c r="K22" s="5"/>
      <c r="L22" s="3"/>
      <c r="M22" s="5"/>
      <c r="N22" s="5"/>
      <c r="O22" s="3"/>
    </row>
    <row r="23" spans="1:15" ht="42" customHeight="1">
      <c r="A23" s="4"/>
      <c r="B23" s="5" t="s">
        <v>145</v>
      </c>
      <c r="C23" s="65" t="s">
        <v>146</v>
      </c>
      <c r="D23" s="65"/>
      <c r="E23" s="65"/>
      <c r="F23" s="65"/>
      <c r="G23" s="65"/>
      <c r="H23" s="65"/>
      <c r="I23" s="66"/>
      <c r="J23" s="5"/>
      <c r="K23" s="3"/>
      <c r="L23" s="3"/>
      <c r="M23" s="5"/>
      <c r="N23" s="3"/>
      <c r="O23" s="3"/>
    </row>
    <row r="24" spans="1:15" ht="25.5">
      <c r="A24" s="3"/>
      <c r="B24" s="5" t="s">
        <v>142</v>
      </c>
      <c r="C24" s="64" t="s">
        <v>144</v>
      </c>
      <c r="D24" s="64"/>
      <c r="E24" s="64"/>
      <c r="F24" s="64"/>
      <c r="G24" s="64"/>
      <c r="H24" s="64"/>
      <c r="I24" s="64"/>
      <c r="J24" s="5" t="s">
        <v>140</v>
      </c>
      <c r="K24" s="3"/>
      <c r="L24" s="3"/>
      <c r="M24" s="5"/>
      <c r="N24" s="3"/>
      <c r="O24" s="3"/>
    </row>
    <row r="25" spans="1:15">
      <c r="A25" s="7" t="s">
        <v>147</v>
      </c>
      <c r="B25" s="5"/>
      <c r="C25" s="61" t="s">
        <v>116</v>
      </c>
      <c r="D25" s="62"/>
      <c r="E25" s="62"/>
      <c r="F25" s="62"/>
      <c r="G25" s="62"/>
      <c r="H25" s="62"/>
      <c r="I25" s="63"/>
      <c r="J25" s="5"/>
      <c r="K25" s="3"/>
      <c r="L25" s="3"/>
      <c r="M25" s="5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5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5"/>
      <c r="K27" s="3"/>
      <c r="L27" s="3"/>
      <c r="M27" s="3"/>
      <c r="N27" s="3"/>
      <c r="O27" s="3"/>
    </row>
    <row r="28" spans="1:15">
      <c r="A28" s="4"/>
      <c r="B28" s="5"/>
      <c r="C28" s="61"/>
      <c r="D28" s="62"/>
      <c r="E28" s="62"/>
      <c r="F28" s="62"/>
      <c r="G28" s="62"/>
      <c r="H28" s="62"/>
      <c r="I28" s="63"/>
      <c r="J28" s="5"/>
      <c r="K28" s="3"/>
      <c r="L28" s="3"/>
      <c r="M28" s="5"/>
      <c r="N28" s="3"/>
      <c r="O28" s="3"/>
    </row>
    <row r="29" spans="1:15">
      <c r="A29" s="4"/>
      <c r="B29" s="5"/>
      <c r="C29" s="61"/>
      <c r="D29" s="62"/>
      <c r="E29" s="62"/>
      <c r="F29" s="62"/>
      <c r="G29" s="62"/>
      <c r="H29" s="62"/>
      <c r="I29" s="63"/>
      <c r="J29" s="5"/>
      <c r="K29" s="5"/>
      <c r="L29" s="3"/>
      <c r="M29" s="5"/>
      <c r="N29" s="5"/>
      <c r="O29" s="5"/>
    </row>
    <row r="30" spans="1:15">
      <c r="A30" s="4"/>
      <c r="B30" s="5"/>
      <c r="C30" s="61"/>
      <c r="D30" s="62"/>
      <c r="E30" s="62"/>
      <c r="F30" s="62"/>
      <c r="G30" s="62"/>
      <c r="H30" s="62"/>
      <c r="I30" s="63"/>
      <c r="J30" s="5"/>
      <c r="K30" s="3"/>
      <c r="L30" s="3"/>
      <c r="M30" s="5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</sheetData>
  <mergeCells count="38">
    <mergeCell ref="C24:I24"/>
    <mergeCell ref="C26:I26"/>
    <mergeCell ref="C27:I27"/>
    <mergeCell ref="C28:I28"/>
    <mergeCell ref="C29:I29"/>
    <mergeCell ref="C25:I25"/>
    <mergeCell ref="A18:O18"/>
    <mergeCell ref="C19:I19"/>
    <mergeCell ref="C20:I20"/>
    <mergeCell ref="C21:I21"/>
    <mergeCell ref="C22:I22"/>
    <mergeCell ref="A14:D14"/>
    <mergeCell ref="H14:L14"/>
    <mergeCell ref="A15:D15"/>
    <mergeCell ref="H15:L15"/>
    <mergeCell ref="A16:D16"/>
    <mergeCell ref="H16:L16"/>
    <mergeCell ref="H11:L11"/>
    <mergeCell ref="A12:D12"/>
    <mergeCell ref="H12:L12"/>
    <mergeCell ref="A13:D13"/>
    <mergeCell ref="H13:L13"/>
    <mergeCell ref="A1:O1"/>
    <mergeCell ref="A5:O5"/>
    <mergeCell ref="H9:L9"/>
    <mergeCell ref="C23:I23"/>
    <mergeCell ref="C30:I30"/>
    <mergeCell ref="A6:G6"/>
    <mergeCell ref="H6:L7"/>
    <mergeCell ref="M6:O7"/>
    <mergeCell ref="A7:D7"/>
    <mergeCell ref="A8:D8"/>
    <mergeCell ref="H8:L8"/>
    <mergeCell ref="M8:O16"/>
    <mergeCell ref="A9:D9"/>
    <mergeCell ref="A10:D10"/>
    <mergeCell ref="H10:L10"/>
    <mergeCell ref="A11:D11"/>
  </mergeCells>
  <conditionalFormatting sqref="C2">
    <cfRule type="cellIs" dxfId="119" priority="13" operator="equal">
      <formula>"Project Patrol"</formula>
    </cfRule>
    <cfRule type="cellIs" dxfId="118" priority="14" operator="equal">
      <formula>"Remaining Patrols"</formula>
    </cfRule>
    <cfRule type="cellIs" dxfId="117" priority="15" operator="equal">
      <formula>"All Patrols"</formula>
    </cfRule>
  </conditionalFormatting>
  <conditionalFormatting sqref="C1">
    <cfRule type="cellIs" dxfId="116" priority="10" operator="equal">
      <formula>"Project Patrol"</formula>
    </cfRule>
    <cfRule type="cellIs" dxfId="115" priority="11" operator="equal">
      <formula>"Remaining Patrols"</formula>
    </cfRule>
    <cfRule type="cellIs" dxfId="114" priority="12" operator="equal">
      <formula>"All Patrols"</formula>
    </cfRule>
  </conditionalFormatting>
  <conditionalFormatting sqref="C5">
    <cfRule type="cellIs" dxfId="113" priority="7" operator="equal">
      <formula>"Project Patrol"</formula>
    </cfRule>
    <cfRule type="cellIs" dxfId="112" priority="8" operator="equal">
      <formula>"Remaining Patrols"</formula>
    </cfRule>
    <cfRule type="cellIs" dxfId="111" priority="9" operator="equal">
      <formula>"All Patrols"</formula>
    </cfRule>
  </conditionalFormatting>
  <conditionalFormatting sqref="C18">
    <cfRule type="cellIs" dxfId="71" priority="1" operator="equal">
      <formula>"Project Patrol"</formula>
    </cfRule>
    <cfRule type="cellIs" dxfId="70" priority="2" operator="equal">
      <formula>"Remaining Patrols"</formula>
    </cfRule>
    <cfRule type="cellIs" dxfId="69" priority="3" operator="equal">
      <formula>"All Patrols"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54"/>
  <sheetViews>
    <sheetView workbookViewId="0">
      <selection activeCell="Q13" sqref="Q13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127.5">
      <c r="A3" s="67" t="str">
        <f>HLOOKUP('Week 1 (Camp)'!A2,'Unit Council version'!$A$2:$P$28,4,FALSE)</f>
        <v>Tuesday 
5th March 2019</v>
      </c>
      <c r="B3" s="67" t="str">
        <f>HLOOKUP('Week 1 (Camp)'!B2,'Unit Council version'!$A$2:$P$28,4,FALSE)</f>
        <v>7:30-9:30pm</v>
      </c>
      <c r="C3" s="67" t="str">
        <f>HLOOKUP('Week 1 (Camp)'!C2,'Unit Council version'!$A$2:$P$28,4,FALSE)</f>
        <v>Remaining Patrols</v>
      </c>
      <c r="D3" s="67" t="str">
        <f>HLOOKUP('Week 1 (Camp)'!D2,'Unit Council version'!$A$2:$P$28,4,FALSE)</f>
        <v>n/a</v>
      </c>
      <c r="E3" s="67" t="str">
        <f>HLOOKUP('Week 1 (Camp)'!E2,'Unit Council version'!$A$2:$P$28,4,FALSE)</f>
        <v xml:space="preserve">Cleaning up the local environment </v>
      </c>
      <c r="F3" s="67" t="str">
        <f>HLOOKUP('Week 1 (Camp)'!F2,'Unit Council version'!$A$2:$P$28,4,FALSE)</f>
        <v>Cleaning up rubbish
Sorting and evaluating what is found
Learning about it’s impact
BBQ
Wide game</v>
      </c>
      <c r="G3" s="67" t="str">
        <f>HLOOKUP('Week 1 (Camp)'!G2,'Unit Council version'!$A$2:$P$28,4,FALSE)</f>
        <v>Community</v>
      </c>
      <c r="H3" s="67" t="str">
        <f>HLOOKUP('Week 1 (Camp)'!H2,'Unit Council version'!$A$2:$P$28,4,FALSE)</f>
        <v>Jack</v>
      </c>
      <c r="I3" s="67" t="str">
        <f>HLOOKUP('Week 1 (Camp)'!I2,'Unit Council version'!$A$2:$P$28,4,FALSE)</f>
        <v>Maria</v>
      </c>
      <c r="J3" s="67" t="str">
        <f>HLOOKUP('Week 1 (Camp)'!J2,'Unit Council version'!$A$2:$P$28,4,FALSE)</f>
        <v>Vaya</v>
      </c>
      <c r="K3" s="67" t="str">
        <f>HLOOKUP('Week 1 (Camp)'!K2,'Unit Council version'!$A$2:$P$28,4,FALSE)</f>
        <v>Community Participates, Assist and Lead
Potential Special Interest Area badge</v>
      </c>
      <c r="L3" s="67" t="str">
        <f>HLOOKUP('Week 1 (Camp)'!L2,'Unit Council version'!$A$2:$P$28,4,FALSE)</f>
        <v>n/a</v>
      </c>
      <c r="M3" s="67" t="str">
        <f>HLOOKUP('Week 1 (Camp)'!M2,'Unit Council version'!$A$2:$P$28,4,FALSE)</f>
        <v>Rubbish bags
Thongs
Gloves
Balls
BBQ equip
Sausages, Bread &amp; Sauces
Facts about Rubbish</v>
      </c>
      <c r="N3" s="67" t="str">
        <f>HLOOKUP('Week 1 (Camp)'!N2,'Unit Council version'!$A$2:$P$28,4,FALSE)</f>
        <v>Karkarook Park</v>
      </c>
      <c r="O3" s="67" t="str">
        <f>HLOOKUP('Week 1 (Camp)'!O2,'Unit Council version'!$A$2:$P$28,4,FALSE)</f>
        <v>n/a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5"/>
      <c r="C20" s="50"/>
      <c r="D20" s="50"/>
      <c r="E20" s="50"/>
      <c r="F20" s="50"/>
      <c r="G20" s="50"/>
      <c r="H20" s="50"/>
      <c r="I20" s="50"/>
      <c r="J20" s="5"/>
      <c r="K20" s="5"/>
      <c r="L20" s="3"/>
      <c r="M20" s="3"/>
      <c r="N20" s="5"/>
      <c r="O20" s="5"/>
    </row>
    <row r="21" spans="1:15" ht="12.95" customHeight="1">
      <c r="A21" s="4"/>
      <c r="B21" s="5"/>
      <c r="C21" s="50"/>
      <c r="D21" s="50"/>
      <c r="E21" s="50"/>
      <c r="F21" s="50"/>
      <c r="G21" s="50"/>
      <c r="H21" s="50"/>
      <c r="I21" s="50"/>
      <c r="J21" s="5"/>
      <c r="K21" s="3"/>
      <c r="L21" s="3"/>
      <c r="M21" s="5"/>
      <c r="N21" s="5"/>
      <c r="O21" s="5"/>
    </row>
    <row r="22" spans="1:15" ht="26.1" customHeight="1">
      <c r="A22" s="4"/>
      <c r="B22" s="5"/>
      <c r="C22" s="50"/>
      <c r="D22" s="50"/>
      <c r="E22" s="50"/>
      <c r="F22" s="50"/>
      <c r="G22" s="50"/>
      <c r="H22" s="50"/>
      <c r="I22" s="50"/>
      <c r="J22" s="5"/>
      <c r="K22" s="5"/>
      <c r="L22" s="3"/>
      <c r="M22" s="5"/>
      <c r="N22" s="5"/>
      <c r="O22" s="3"/>
    </row>
    <row r="23" spans="1:15" ht="12.95" customHeight="1">
      <c r="A23" s="4"/>
      <c r="B23" s="5"/>
      <c r="C23" s="64"/>
      <c r="D23" s="64"/>
      <c r="E23" s="64"/>
      <c r="F23" s="64"/>
      <c r="G23" s="64"/>
      <c r="H23" s="64"/>
      <c r="I23" s="64"/>
      <c r="J23" s="5"/>
      <c r="K23" s="3"/>
      <c r="L23" s="3"/>
      <c r="M23" s="5"/>
      <c r="N23" s="3"/>
      <c r="O23" s="3"/>
    </row>
    <row r="24" spans="1:15" ht="12.95" customHeight="1">
      <c r="A24" s="3"/>
      <c r="B24" s="5"/>
      <c r="C24" s="61"/>
      <c r="D24" s="62"/>
      <c r="E24" s="62"/>
      <c r="F24" s="62"/>
      <c r="G24" s="62"/>
      <c r="H24" s="62"/>
      <c r="I24" s="63"/>
      <c r="J24" s="5"/>
      <c r="K24" s="3"/>
      <c r="L24" s="3"/>
      <c r="M24" s="5"/>
      <c r="N24" s="3"/>
      <c r="O24" s="3"/>
    </row>
    <row r="25" spans="1:15">
      <c r="A25" s="3"/>
      <c r="B25" s="5"/>
      <c r="C25" s="61"/>
      <c r="D25" s="62"/>
      <c r="E25" s="62"/>
      <c r="F25" s="62"/>
      <c r="G25" s="62"/>
      <c r="H25" s="62"/>
      <c r="I25" s="63"/>
      <c r="J25" s="5"/>
      <c r="K25" s="3"/>
      <c r="L25" s="3"/>
      <c r="M25" s="5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5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5"/>
      <c r="K27" s="3"/>
      <c r="L27" s="3"/>
      <c r="M27" s="3"/>
      <c r="N27" s="3"/>
      <c r="O27" s="3"/>
    </row>
    <row r="28" spans="1:15">
      <c r="A28" s="4"/>
      <c r="B28" s="5"/>
      <c r="C28" s="61"/>
      <c r="D28" s="62"/>
      <c r="E28" s="62"/>
      <c r="F28" s="62"/>
      <c r="G28" s="62"/>
      <c r="H28" s="62"/>
      <c r="I28" s="63"/>
      <c r="J28" s="5"/>
      <c r="K28" s="3"/>
      <c r="L28" s="3"/>
      <c r="M28" s="5"/>
      <c r="N28" s="3"/>
      <c r="O28" s="3"/>
    </row>
    <row r="29" spans="1:15">
      <c r="A29" s="4"/>
      <c r="B29" s="5"/>
      <c r="C29" s="61"/>
      <c r="D29" s="62"/>
      <c r="E29" s="62"/>
      <c r="F29" s="62"/>
      <c r="G29" s="62"/>
      <c r="H29" s="62"/>
      <c r="I29" s="63"/>
      <c r="J29" s="5"/>
      <c r="K29" s="5"/>
      <c r="L29" s="3"/>
      <c r="M29" s="5"/>
      <c r="N29" s="5"/>
      <c r="O29" s="5"/>
    </row>
    <row r="30" spans="1:15">
      <c r="A30" s="4"/>
      <c r="B30" s="5"/>
      <c r="C30" s="61"/>
      <c r="D30" s="62"/>
      <c r="E30" s="62"/>
      <c r="F30" s="62"/>
      <c r="G30" s="62"/>
      <c r="H30" s="62"/>
      <c r="I30" s="63"/>
      <c r="J30" s="5"/>
      <c r="K30" s="3"/>
      <c r="L30" s="3"/>
      <c r="M30" s="5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  <row r="144" spans="1: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</row>
    <row r="145" spans="1: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</row>
    <row r="146" spans="1: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</row>
    <row r="157" spans="1: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</row>
    <row r="158" spans="1: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</row>
    <row r="159" spans="1: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</row>
    <row r="160" spans="1: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</row>
    <row r="161" spans="1: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</row>
    <row r="162" spans="1: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</row>
    <row r="163" spans="1: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</row>
    <row r="164" spans="1: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</row>
    <row r="176" spans="1: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</row>
    <row r="177" spans="1: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</row>
    <row r="178" spans="1: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</row>
    <row r="179" spans="1: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</row>
    <row r="180" spans="1: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</row>
    <row r="181" spans="1: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</row>
    <row r="182" spans="1: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</row>
    <row r="183" spans="1: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</row>
    <row r="189" spans="1: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</row>
    <row r="192" spans="1: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</row>
    <row r="195" spans="1: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</row>
    <row r="196" spans="1: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</row>
    <row r="197" spans="1: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</row>
    <row r="198" spans="1: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</row>
    <row r="199" spans="1: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</row>
    <row r="200" spans="1: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</row>
    <row r="201" spans="1: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</row>
    <row r="202" spans="1: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</row>
    <row r="214" spans="1: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</row>
    <row r="215" spans="1: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</row>
    <row r="216" spans="1: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</row>
    <row r="217" spans="1: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</row>
    <row r="218" spans="1: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</row>
    <row r="219" spans="1: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</row>
    <row r="220" spans="1: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</row>
    <row r="233" spans="1: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</row>
    <row r="234" spans="1: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</row>
    <row r="235" spans="1: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</row>
    <row r="236" spans="1: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</row>
    <row r="237" spans="1: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</row>
    <row r="238" spans="1: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</row>
    <row r="239" spans="1: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</row>
    <row r="252" spans="1: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</row>
    <row r="253" spans="1: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</row>
    <row r="254" spans="1: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</row>
  </sheetData>
  <mergeCells count="38">
    <mergeCell ref="H15:L15"/>
    <mergeCell ref="H11:L11"/>
    <mergeCell ref="H6:L7"/>
    <mergeCell ref="H12:L12"/>
    <mergeCell ref="H13:L13"/>
    <mergeCell ref="H14:L14"/>
    <mergeCell ref="C29:I29"/>
    <mergeCell ref="C30:I30"/>
    <mergeCell ref="A5:O5"/>
    <mergeCell ref="A7:D7"/>
    <mergeCell ref="A8:D8"/>
    <mergeCell ref="A9:D9"/>
    <mergeCell ref="A10:D10"/>
    <mergeCell ref="A11:D11"/>
    <mergeCell ref="A12:D12"/>
    <mergeCell ref="A13:D13"/>
    <mergeCell ref="C24:I24"/>
    <mergeCell ref="C25:I25"/>
    <mergeCell ref="C26:I26"/>
    <mergeCell ref="C27:I27"/>
    <mergeCell ref="C28:I28"/>
    <mergeCell ref="H16:L16"/>
    <mergeCell ref="A16:D16"/>
    <mergeCell ref="C23:I23"/>
    <mergeCell ref="A1:O1"/>
    <mergeCell ref="A18:O18"/>
    <mergeCell ref="C19:I19"/>
    <mergeCell ref="C20:I20"/>
    <mergeCell ref="C21:I21"/>
    <mergeCell ref="C22:I22"/>
    <mergeCell ref="A14:D14"/>
    <mergeCell ref="A15:D15"/>
    <mergeCell ref="A6:G6"/>
    <mergeCell ref="M6:O7"/>
    <mergeCell ref="M8:O16"/>
    <mergeCell ref="H8:L8"/>
    <mergeCell ref="H9:L9"/>
    <mergeCell ref="H10:L10"/>
  </mergeCells>
  <phoneticPr fontId="2" type="noConversion"/>
  <conditionalFormatting sqref="C2">
    <cfRule type="cellIs" dxfId="101" priority="10" operator="equal">
      <formula>"Project Patrol"</formula>
    </cfRule>
    <cfRule type="cellIs" dxfId="100" priority="11" operator="equal">
      <formula>"Remaining Patrols"</formula>
    </cfRule>
    <cfRule type="cellIs" dxfId="99" priority="12" operator="equal">
      <formula>"All Patrols"</formula>
    </cfRule>
  </conditionalFormatting>
  <conditionalFormatting sqref="C1">
    <cfRule type="cellIs" dxfId="98" priority="7" operator="equal">
      <formula>"Project Patrol"</formula>
    </cfRule>
    <cfRule type="cellIs" dxfId="97" priority="8" operator="equal">
      <formula>"Remaining Patrols"</formula>
    </cfRule>
    <cfRule type="cellIs" dxfId="96" priority="9" operator="equal">
      <formula>"All Patrols"</formula>
    </cfRule>
  </conditionalFormatting>
  <conditionalFormatting sqref="C18">
    <cfRule type="cellIs" dxfId="74" priority="4" operator="equal">
      <formula>"Project Patrol"</formula>
    </cfRule>
    <cfRule type="cellIs" dxfId="73" priority="5" operator="equal">
      <formula>"Remaining Patrols"</formula>
    </cfRule>
    <cfRule type="cellIs" dxfId="72" priority="6" operator="equal">
      <formula>"All Patrols"</formula>
    </cfRule>
  </conditionalFormatting>
  <conditionalFormatting sqref="C5">
    <cfRule type="cellIs" dxfId="65" priority="1" operator="equal">
      <formula>"Project Patrol"</formula>
    </cfRule>
    <cfRule type="cellIs" dxfId="64" priority="2" operator="equal">
      <formula>"Remaining Patrols"</formula>
    </cfRule>
    <cfRule type="cellIs" dxfId="63" priority="3" operator="equal">
      <formula>"All Patrols"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1B7C-86B6-474F-A353-179A3938AA48}">
  <dimension ref="A1:O254"/>
  <sheetViews>
    <sheetView workbookViewId="0">
      <selection activeCell="P11" sqref="P11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114.75">
      <c r="A3" s="67" t="str">
        <f>HLOOKUP('Week 1 (Camp)'!A2,'Unit Council version'!$A$2:$P$28,5,FALSE)</f>
        <v>Tuesday 
5th March 2019</v>
      </c>
      <c r="B3" s="67" t="str">
        <f>HLOOKUP('Week 1 (Camp)'!B2,'Unit Council version'!$A$2:$P$28,5,FALSE)</f>
        <v>7:30-9:30pm</v>
      </c>
      <c r="C3" s="67" t="str">
        <f>HLOOKUP('Week 1 (Camp)'!C2,'Unit Council version'!$A$2:$P$28,5,FALSE)</f>
        <v>Project Patrol</v>
      </c>
      <c r="D3" s="67" t="str">
        <f>HLOOKUP('Week 1 (Camp)'!D2,'Unit Council version'!$A$2:$P$28,5,FALSE)</f>
        <v>Community Project Patrol</v>
      </c>
      <c r="E3" s="67" t="str">
        <f>HLOOKUP('Week 1 (Camp)'!E2,'Unit Council version'!$A$2:$P$28,5,FALSE)</f>
        <v>Community Project Patrol</v>
      </c>
      <c r="F3" s="67" t="str">
        <f>HLOOKUP('Week 1 (Camp)'!F2,'Unit Council version'!$A$2:$P$28,5,FALSE)</f>
        <v>Supporting the local animal rescue shelter</v>
      </c>
      <c r="G3" s="67" t="str">
        <f>HLOOKUP('Week 1 (Camp)'!G2,'Unit Council version'!$A$2:$P$28,5,FALSE)</f>
        <v>Community</v>
      </c>
      <c r="H3" s="67" t="str">
        <f>HLOOKUP('Week 1 (Camp)'!H2,'Unit Council version'!$A$2:$P$28,5,FALSE)</f>
        <v>Mytro</v>
      </c>
      <c r="I3" s="67" t="str">
        <f>HLOOKUP('Week 1 (Camp)'!I2,'Unit Council version'!$A$2:$P$28,5,FALSE)</f>
        <v>Jessie</v>
      </c>
      <c r="J3" s="67" t="str">
        <f>HLOOKUP('Week 1 (Camp)'!J2,'Unit Council version'!$A$2:$P$28,5,FALSE)</f>
        <v>n/a</v>
      </c>
      <c r="K3" s="67" t="str">
        <f>HLOOKUP('Week 1 (Camp)'!K2,'Unit Council version'!$A$2:$P$28,5,FALSE)</f>
        <v>Community Participates, Assist and Lead
Potential Special Interest Area badge</v>
      </c>
      <c r="L3" s="67" t="str">
        <f>HLOOKUP('Week 1 (Camp)'!L2,'Unit Council version'!$A$2:$P$28,5,FALSE)</f>
        <v>n/a</v>
      </c>
      <c r="M3" s="67">
        <f>HLOOKUP('Week 1 (Camp)'!M2,'Unit Council version'!$A$2:$P$28,5,FALSE)</f>
        <v>0</v>
      </c>
      <c r="N3" s="67" t="str">
        <f>HLOOKUP('Week 1 (Camp)'!N2,'Unit Council version'!$A$2:$P$28,5,FALSE)</f>
        <v>Animal Shelter</v>
      </c>
      <c r="O3" s="67" t="str">
        <f>HLOOKUP('Week 1 (Camp)'!O2,'Unit Council version'!$A$2:$P$28,5,FALSE)</f>
        <v>n/a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31"/>
      <c r="C20" s="50"/>
      <c r="D20" s="50"/>
      <c r="E20" s="50"/>
      <c r="F20" s="50"/>
      <c r="G20" s="50"/>
      <c r="H20" s="50"/>
      <c r="I20" s="50"/>
      <c r="J20" s="31"/>
      <c r="K20" s="31"/>
      <c r="L20" s="3"/>
      <c r="M20" s="3"/>
      <c r="N20" s="31"/>
      <c r="O20" s="31"/>
    </row>
    <row r="21" spans="1:15" ht="12.95" customHeight="1">
      <c r="A21" s="4"/>
      <c r="B21" s="31"/>
      <c r="C21" s="50"/>
      <c r="D21" s="50"/>
      <c r="E21" s="50"/>
      <c r="F21" s="50"/>
      <c r="G21" s="50"/>
      <c r="H21" s="50"/>
      <c r="I21" s="50"/>
      <c r="J21" s="31"/>
      <c r="K21" s="3"/>
      <c r="L21" s="3"/>
      <c r="M21" s="31"/>
      <c r="N21" s="31"/>
      <c r="O21" s="31"/>
    </row>
    <row r="22" spans="1:15" ht="26.1" customHeight="1">
      <c r="A22" s="4"/>
      <c r="B22" s="31"/>
      <c r="C22" s="50"/>
      <c r="D22" s="50"/>
      <c r="E22" s="50"/>
      <c r="F22" s="50"/>
      <c r="G22" s="50"/>
      <c r="H22" s="50"/>
      <c r="I22" s="50"/>
      <c r="J22" s="31"/>
      <c r="K22" s="31"/>
      <c r="L22" s="3"/>
      <c r="M22" s="31"/>
      <c r="N22" s="31"/>
      <c r="O22" s="3"/>
    </row>
    <row r="23" spans="1:15" ht="12.95" customHeight="1">
      <c r="A23" s="4"/>
      <c r="B23" s="31"/>
      <c r="C23" s="64"/>
      <c r="D23" s="64"/>
      <c r="E23" s="64"/>
      <c r="F23" s="64"/>
      <c r="G23" s="64"/>
      <c r="H23" s="64"/>
      <c r="I23" s="64"/>
      <c r="J23" s="31"/>
      <c r="K23" s="3"/>
      <c r="L23" s="3"/>
      <c r="M23" s="31"/>
      <c r="N23" s="3"/>
      <c r="O23" s="3"/>
    </row>
    <row r="24" spans="1:15" ht="12.95" customHeight="1">
      <c r="A24" s="3"/>
      <c r="B24" s="31"/>
      <c r="C24" s="61"/>
      <c r="D24" s="62"/>
      <c r="E24" s="62"/>
      <c r="F24" s="62"/>
      <c r="G24" s="62"/>
      <c r="H24" s="62"/>
      <c r="I24" s="63"/>
      <c r="J24" s="31"/>
      <c r="K24" s="3"/>
      <c r="L24" s="3"/>
      <c r="M24" s="31"/>
      <c r="N24" s="3"/>
      <c r="O24" s="3"/>
    </row>
    <row r="25" spans="1:15">
      <c r="A25" s="3"/>
      <c r="B25" s="31"/>
      <c r="C25" s="61"/>
      <c r="D25" s="62"/>
      <c r="E25" s="62"/>
      <c r="F25" s="62"/>
      <c r="G25" s="62"/>
      <c r="H25" s="62"/>
      <c r="I25" s="63"/>
      <c r="J25" s="31"/>
      <c r="K25" s="3"/>
      <c r="L25" s="3"/>
      <c r="M25" s="31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31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31"/>
      <c r="K27" s="3"/>
      <c r="L27" s="3"/>
      <c r="M27" s="3"/>
      <c r="N27" s="3"/>
      <c r="O27" s="3"/>
    </row>
    <row r="28" spans="1:15">
      <c r="A28" s="4"/>
      <c r="B28" s="31"/>
      <c r="C28" s="61"/>
      <c r="D28" s="62"/>
      <c r="E28" s="62"/>
      <c r="F28" s="62"/>
      <c r="G28" s="62"/>
      <c r="H28" s="62"/>
      <c r="I28" s="63"/>
      <c r="J28" s="31"/>
      <c r="K28" s="3"/>
      <c r="L28" s="3"/>
      <c r="M28" s="31"/>
      <c r="N28" s="3"/>
      <c r="O28" s="3"/>
    </row>
    <row r="29" spans="1:15">
      <c r="A29" s="4"/>
      <c r="B29" s="31"/>
      <c r="C29" s="61"/>
      <c r="D29" s="62"/>
      <c r="E29" s="62"/>
      <c r="F29" s="62"/>
      <c r="G29" s="62"/>
      <c r="H29" s="62"/>
      <c r="I29" s="63"/>
      <c r="J29" s="31"/>
      <c r="K29" s="31"/>
      <c r="L29" s="3"/>
      <c r="M29" s="31"/>
      <c r="N29" s="31"/>
      <c r="O29" s="31"/>
    </row>
    <row r="30" spans="1:15">
      <c r="A30" s="4"/>
      <c r="B30" s="31"/>
      <c r="C30" s="61"/>
      <c r="D30" s="62"/>
      <c r="E30" s="62"/>
      <c r="F30" s="62"/>
      <c r="G30" s="62"/>
      <c r="H30" s="62"/>
      <c r="I30" s="63"/>
      <c r="J30" s="31"/>
      <c r="K30" s="3"/>
      <c r="L30" s="3"/>
      <c r="M30" s="31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  <row r="144" spans="1: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</row>
    <row r="145" spans="1: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</row>
    <row r="146" spans="1: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</row>
    <row r="157" spans="1: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</row>
    <row r="158" spans="1: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</row>
    <row r="159" spans="1: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</row>
    <row r="160" spans="1: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</row>
    <row r="161" spans="1: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</row>
    <row r="162" spans="1: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</row>
    <row r="163" spans="1: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</row>
    <row r="164" spans="1: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</row>
    <row r="176" spans="1: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</row>
    <row r="177" spans="1: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</row>
    <row r="178" spans="1: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</row>
    <row r="179" spans="1: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</row>
    <row r="180" spans="1: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</row>
    <row r="181" spans="1: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</row>
    <row r="182" spans="1: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</row>
    <row r="183" spans="1: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</row>
    <row r="189" spans="1: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</row>
    <row r="192" spans="1: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</row>
    <row r="195" spans="1: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</row>
    <row r="196" spans="1: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</row>
    <row r="197" spans="1: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</row>
    <row r="198" spans="1: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</row>
    <row r="199" spans="1: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</row>
    <row r="200" spans="1: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</row>
    <row r="201" spans="1: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</row>
    <row r="202" spans="1: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</row>
    <row r="214" spans="1: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</row>
    <row r="215" spans="1: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</row>
    <row r="216" spans="1: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</row>
    <row r="217" spans="1: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</row>
    <row r="218" spans="1: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</row>
    <row r="219" spans="1: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</row>
    <row r="220" spans="1: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</row>
    <row r="233" spans="1: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</row>
    <row r="234" spans="1: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</row>
    <row r="235" spans="1: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</row>
    <row r="236" spans="1: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</row>
    <row r="237" spans="1: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</row>
    <row r="238" spans="1: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</row>
    <row r="239" spans="1: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</row>
    <row r="252" spans="1: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</row>
    <row r="253" spans="1: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</row>
    <row r="254" spans="1: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</row>
  </sheetData>
  <mergeCells count="38"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  <mergeCell ref="A16:D16"/>
    <mergeCell ref="H16:L16"/>
    <mergeCell ref="A18:O18"/>
    <mergeCell ref="C19:I19"/>
    <mergeCell ref="C20:I20"/>
    <mergeCell ref="C21:I21"/>
    <mergeCell ref="H12:L12"/>
    <mergeCell ref="A13:D13"/>
    <mergeCell ref="H13:L13"/>
    <mergeCell ref="A14:D14"/>
    <mergeCell ref="H14:L14"/>
    <mergeCell ref="A15:D15"/>
    <mergeCell ref="H15:L15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A1:O1"/>
    <mergeCell ref="A5:O5"/>
    <mergeCell ref="A6:G6"/>
    <mergeCell ref="H6:L7"/>
    <mergeCell ref="M6:O7"/>
    <mergeCell ref="A7:D7"/>
  </mergeCells>
  <conditionalFormatting sqref="C2">
    <cfRule type="cellIs" dxfId="95" priority="10" operator="equal">
      <formula>"Project Patrol"</formula>
    </cfRule>
    <cfRule type="cellIs" dxfId="94" priority="11" operator="equal">
      <formula>"Remaining Patrols"</formula>
    </cfRule>
    <cfRule type="cellIs" dxfId="93" priority="12" operator="equal">
      <formula>"All Patrols"</formula>
    </cfRule>
  </conditionalFormatting>
  <conditionalFormatting sqref="C1">
    <cfRule type="cellIs" dxfId="92" priority="7" operator="equal">
      <formula>"Project Patrol"</formula>
    </cfRule>
    <cfRule type="cellIs" dxfId="91" priority="8" operator="equal">
      <formula>"Remaining Patrols"</formula>
    </cfRule>
    <cfRule type="cellIs" dxfId="90" priority="9" operator="equal">
      <formula>"All Patrols"</formula>
    </cfRule>
  </conditionalFormatting>
  <conditionalFormatting sqref="C18">
    <cfRule type="cellIs" dxfId="77" priority="4" operator="equal">
      <formula>"Project Patrol"</formula>
    </cfRule>
    <cfRule type="cellIs" dxfId="76" priority="5" operator="equal">
      <formula>"Remaining Patrols"</formula>
    </cfRule>
    <cfRule type="cellIs" dxfId="75" priority="6" operator="equal">
      <formula>"All Patrols"</formula>
    </cfRule>
  </conditionalFormatting>
  <conditionalFormatting sqref="C5">
    <cfRule type="cellIs" dxfId="62" priority="1" operator="equal">
      <formula>"Project Patrol"</formula>
    </cfRule>
    <cfRule type="cellIs" dxfId="61" priority="2" operator="equal">
      <formula>"Remaining Patrols"</formula>
    </cfRule>
    <cfRule type="cellIs" dxfId="60" priority="3" operator="equal">
      <formula>"All Patrols"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C89FA-C60E-4F48-BC02-D27A231A1597}">
  <dimension ref="A1:O254"/>
  <sheetViews>
    <sheetView workbookViewId="0">
      <selection sqref="A1:O3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76.5">
      <c r="A3" s="67" t="str">
        <f>HLOOKUP('Week 1 (Camp)'!A2,'Unit Council version'!$A$2:$P$28,6,FALSE)</f>
        <v>Tuesday 
5th March 2019</v>
      </c>
      <c r="B3" s="67" t="str">
        <f>HLOOKUP('Week 1 (Camp)'!B2,'Unit Council version'!$A$2:$P$28,6,FALSE)</f>
        <v>7:00-9:00pm</v>
      </c>
      <c r="C3" s="67" t="str">
        <f>HLOOKUP('Week 1 (Camp)'!C2,'Unit Council version'!$A$2:$P$28,6,FALSE)</f>
        <v>Project Patrol</v>
      </c>
      <c r="D3" s="67" t="str">
        <f>HLOOKUP('Week 1 (Camp)'!D2,'Unit Council version'!$A$2:$P$28,6,FALSE)</f>
        <v>Cycling Project Patrol</v>
      </c>
      <c r="E3" s="67" t="str">
        <f>HLOOKUP('Week 1 (Camp)'!E2,'Unit Council version'!$A$2:$P$28,6,FALSE)</f>
        <v>Cycling Project Patrol</v>
      </c>
      <c r="F3" s="67" t="str">
        <f>HLOOKUP('Week 1 (Camp)'!F2,'Unit Council version'!$A$2:$P$28,6,FALSE)</f>
        <v>Introductory skills</v>
      </c>
      <c r="G3" s="67" t="str">
        <f>HLOOKUP('Week 1 (Camp)'!G2,'Unit Council version'!$A$2:$P$28,6,FALSE)</f>
        <v>Outdoors</v>
      </c>
      <c r="H3" s="67" t="str">
        <f>HLOOKUP('Week 1 (Camp)'!H2,'Unit Council version'!$A$2:$P$28,6,FALSE)</f>
        <v>Clair</v>
      </c>
      <c r="I3" s="67" t="str">
        <f>HLOOKUP('Week 1 (Camp)'!I2,'Unit Council version'!$A$2:$P$28,6,FALSE)</f>
        <v>Dylan</v>
      </c>
      <c r="J3" s="67" t="str">
        <f>HLOOKUP('Week 1 (Camp)'!J2,'Unit Council version'!$A$2:$P$28,6,FALSE)</f>
        <v>Ryan (Rover)</v>
      </c>
      <c r="K3" s="67" t="str">
        <f>HLOOKUP('Week 1 (Camp)'!K2,'Unit Council version'!$A$2:$P$28,6,FALSE)</f>
        <v>Outdoor Participates, Assist and Lead
OAS Cycling</v>
      </c>
      <c r="L3" s="67" t="str">
        <f>HLOOKUP('Week 1 (Camp)'!L2,'Unit Council version'!$A$2:$P$28,6,FALSE)</f>
        <v>n/a</v>
      </c>
      <c r="M3" s="67" t="str">
        <f>HLOOKUP('Week 1 (Camp)'!M2,'Unit Council version'!$A$2:$P$28,6,FALSE)</f>
        <v xml:space="preserve">Bikes
Helmets
</v>
      </c>
      <c r="N3" s="67" t="str">
        <f>HLOOKUP('Week 1 (Camp)'!N2,'Unit Council version'!$A$2:$P$28,6,FALSE)</f>
        <v>Scout Hall</v>
      </c>
      <c r="O3" s="67" t="str">
        <f>HLOOKUP('Week 1 (Camp)'!O2,'Unit Council version'!$A$2:$P$28,6,FALSE)</f>
        <v>n/a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31"/>
      <c r="C20" s="50"/>
      <c r="D20" s="50"/>
      <c r="E20" s="50"/>
      <c r="F20" s="50"/>
      <c r="G20" s="50"/>
      <c r="H20" s="50"/>
      <c r="I20" s="50"/>
      <c r="J20" s="31"/>
      <c r="K20" s="31"/>
      <c r="L20" s="3"/>
      <c r="M20" s="3"/>
      <c r="N20" s="31"/>
      <c r="O20" s="31"/>
    </row>
    <row r="21" spans="1:15" ht="12.95" customHeight="1">
      <c r="A21" s="4"/>
      <c r="B21" s="31"/>
      <c r="C21" s="50"/>
      <c r="D21" s="50"/>
      <c r="E21" s="50"/>
      <c r="F21" s="50"/>
      <c r="G21" s="50"/>
      <c r="H21" s="50"/>
      <c r="I21" s="50"/>
      <c r="J21" s="31"/>
      <c r="K21" s="3"/>
      <c r="L21" s="3"/>
      <c r="M21" s="31"/>
      <c r="N21" s="31"/>
      <c r="O21" s="31"/>
    </row>
    <row r="22" spans="1:15" ht="26.1" customHeight="1">
      <c r="A22" s="4"/>
      <c r="B22" s="31"/>
      <c r="C22" s="50"/>
      <c r="D22" s="50"/>
      <c r="E22" s="50"/>
      <c r="F22" s="50"/>
      <c r="G22" s="50"/>
      <c r="H22" s="50"/>
      <c r="I22" s="50"/>
      <c r="J22" s="31"/>
      <c r="K22" s="31"/>
      <c r="L22" s="3"/>
      <c r="M22" s="31"/>
      <c r="N22" s="31"/>
      <c r="O22" s="3"/>
    </row>
    <row r="23" spans="1:15" ht="12.95" customHeight="1">
      <c r="A23" s="4"/>
      <c r="B23" s="31"/>
      <c r="C23" s="64"/>
      <c r="D23" s="64"/>
      <c r="E23" s="64"/>
      <c r="F23" s="64"/>
      <c r="G23" s="64"/>
      <c r="H23" s="64"/>
      <c r="I23" s="64"/>
      <c r="J23" s="31"/>
      <c r="K23" s="3"/>
      <c r="L23" s="3"/>
      <c r="M23" s="31"/>
      <c r="N23" s="3"/>
      <c r="O23" s="3"/>
    </row>
    <row r="24" spans="1:15" ht="12.95" customHeight="1">
      <c r="A24" s="3"/>
      <c r="B24" s="31"/>
      <c r="C24" s="61"/>
      <c r="D24" s="62"/>
      <c r="E24" s="62"/>
      <c r="F24" s="62"/>
      <c r="G24" s="62"/>
      <c r="H24" s="62"/>
      <c r="I24" s="63"/>
      <c r="J24" s="31"/>
      <c r="K24" s="3"/>
      <c r="L24" s="3"/>
      <c r="M24" s="31"/>
      <c r="N24" s="3"/>
      <c r="O24" s="3"/>
    </row>
    <row r="25" spans="1:15">
      <c r="A25" s="3"/>
      <c r="B25" s="31"/>
      <c r="C25" s="61"/>
      <c r="D25" s="62"/>
      <c r="E25" s="62"/>
      <c r="F25" s="62"/>
      <c r="G25" s="62"/>
      <c r="H25" s="62"/>
      <c r="I25" s="63"/>
      <c r="J25" s="31"/>
      <c r="K25" s="3"/>
      <c r="L25" s="3"/>
      <c r="M25" s="31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31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31"/>
      <c r="K27" s="3"/>
      <c r="L27" s="3"/>
      <c r="M27" s="3"/>
      <c r="N27" s="3"/>
      <c r="O27" s="3"/>
    </row>
    <row r="28" spans="1:15">
      <c r="A28" s="4"/>
      <c r="B28" s="31"/>
      <c r="C28" s="61"/>
      <c r="D28" s="62"/>
      <c r="E28" s="62"/>
      <c r="F28" s="62"/>
      <c r="G28" s="62"/>
      <c r="H28" s="62"/>
      <c r="I28" s="63"/>
      <c r="J28" s="31"/>
      <c r="K28" s="3"/>
      <c r="L28" s="3"/>
      <c r="M28" s="31"/>
      <c r="N28" s="3"/>
      <c r="O28" s="3"/>
    </row>
    <row r="29" spans="1:15">
      <c r="A29" s="4"/>
      <c r="B29" s="31"/>
      <c r="C29" s="61"/>
      <c r="D29" s="62"/>
      <c r="E29" s="62"/>
      <c r="F29" s="62"/>
      <c r="G29" s="62"/>
      <c r="H29" s="62"/>
      <c r="I29" s="63"/>
      <c r="J29" s="31"/>
      <c r="K29" s="31"/>
      <c r="L29" s="3"/>
      <c r="M29" s="31"/>
      <c r="N29" s="31"/>
      <c r="O29" s="31"/>
    </row>
    <row r="30" spans="1:15">
      <c r="A30" s="4"/>
      <c r="B30" s="31"/>
      <c r="C30" s="61"/>
      <c r="D30" s="62"/>
      <c r="E30" s="62"/>
      <c r="F30" s="62"/>
      <c r="G30" s="62"/>
      <c r="H30" s="62"/>
      <c r="I30" s="63"/>
      <c r="J30" s="31"/>
      <c r="K30" s="3"/>
      <c r="L30" s="3"/>
      <c r="M30" s="31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  <row r="144" spans="1: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</row>
    <row r="145" spans="1: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</row>
    <row r="146" spans="1: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</row>
    <row r="157" spans="1: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</row>
    <row r="158" spans="1: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</row>
    <row r="159" spans="1: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</row>
    <row r="160" spans="1: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</row>
    <row r="161" spans="1: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</row>
    <row r="162" spans="1: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</row>
    <row r="163" spans="1: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</row>
    <row r="164" spans="1: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</row>
    <row r="176" spans="1: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</row>
    <row r="177" spans="1: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</row>
    <row r="178" spans="1: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</row>
    <row r="179" spans="1: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</row>
    <row r="180" spans="1: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</row>
    <row r="181" spans="1: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</row>
    <row r="182" spans="1: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</row>
    <row r="183" spans="1: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</row>
    <row r="189" spans="1: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</row>
    <row r="192" spans="1: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</row>
    <row r="195" spans="1: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</row>
    <row r="196" spans="1: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</row>
    <row r="197" spans="1: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</row>
    <row r="198" spans="1: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</row>
    <row r="199" spans="1: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</row>
    <row r="200" spans="1: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</row>
    <row r="201" spans="1: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</row>
    <row r="202" spans="1: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</row>
    <row r="214" spans="1: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</row>
    <row r="215" spans="1: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</row>
    <row r="216" spans="1: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</row>
    <row r="217" spans="1: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</row>
    <row r="218" spans="1: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</row>
    <row r="219" spans="1: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</row>
    <row r="220" spans="1: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</row>
    <row r="233" spans="1: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</row>
    <row r="234" spans="1: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</row>
    <row r="235" spans="1: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</row>
    <row r="236" spans="1: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</row>
    <row r="237" spans="1: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</row>
    <row r="238" spans="1: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</row>
    <row r="239" spans="1: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</row>
    <row r="252" spans="1: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</row>
    <row r="253" spans="1: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</row>
    <row r="254" spans="1: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</row>
  </sheetData>
  <mergeCells count="38"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  <mergeCell ref="A16:D16"/>
    <mergeCell ref="H16:L16"/>
    <mergeCell ref="A18:O18"/>
    <mergeCell ref="C19:I19"/>
    <mergeCell ref="C20:I20"/>
    <mergeCell ref="C21:I21"/>
    <mergeCell ref="H12:L12"/>
    <mergeCell ref="A13:D13"/>
    <mergeCell ref="H13:L13"/>
    <mergeCell ref="A14:D14"/>
    <mergeCell ref="H14:L14"/>
    <mergeCell ref="A15:D15"/>
    <mergeCell ref="H15:L15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A1:O1"/>
    <mergeCell ref="A5:O5"/>
    <mergeCell ref="A6:G6"/>
    <mergeCell ref="H6:L7"/>
    <mergeCell ref="M6:O7"/>
    <mergeCell ref="A7:D7"/>
  </mergeCells>
  <conditionalFormatting sqref="C2">
    <cfRule type="cellIs" dxfId="89" priority="10" operator="equal">
      <formula>"Project Patrol"</formula>
    </cfRule>
    <cfRule type="cellIs" dxfId="88" priority="11" operator="equal">
      <formula>"Remaining Patrols"</formula>
    </cfRule>
    <cfRule type="cellIs" dxfId="87" priority="12" operator="equal">
      <formula>"All Patrols"</formula>
    </cfRule>
  </conditionalFormatting>
  <conditionalFormatting sqref="C1">
    <cfRule type="cellIs" dxfId="86" priority="7" operator="equal">
      <formula>"Project Patrol"</formula>
    </cfRule>
    <cfRule type="cellIs" dxfId="85" priority="8" operator="equal">
      <formula>"Remaining Patrols"</formula>
    </cfRule>
    <cfRule type="cellIs" dxfId="84" priority="9" operator="equal">
      <formula>"All Patrols"</formula>
    </cfRule>
  </conditionalFormatting>
  <conditionalFormatting sqref="C5">
    <cfRule type="cellIs" dxfId="83" priority="4" operator="equal">
      <formula>"Project Patrol"</formula>
    </cfRule>
    <cfRule type="cellIs" dxfId="82" priority="5" operator="equal">
      <formula>"Remaining Patrols"</formula>
    </cfRule>
    <cfRule type="cellIs" dxfId="81" priority="6" operator="equal">
      <formula>"All Patrols"</formula>
    </cfRule>
  </conditionalFormatting>
  <conditionalFormatting sqref="C18">
    <cfRule type="cellIs" dxfId="80" priority="1" operator="equal">
      <formula>"Project Patrol"</formula>
    </cfRule>
    <cfRule type="cellIs" dxfId="79" priority="2" operator="equal">
      <formula>"Remaining Patrols"</formula>
    </cfRule>
    <cfRule type="cellIs" dxfId="78" priority="3" operator="equal">
      <formula>"All Patrols"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43"/>
  <sheetViews>
    <sheetView workbookViewId="0">
      <selection activeCell="A18" sqref="A18:O19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114.75">
      <c r="A3" s="67" t="str">
        <f>HLOOKUP('Week 1 (Camp)'!A2,'Unit Council version'!$A$2:$P$28,7,FALSE)</f>
        <v>Tuesday 
12th March 2019</v>
      </c>
      <c r="B3" s="67" t="str">
        <f>HLOOKUP('Week 1 (Camp)'!B2,'Unit Council version'!$A$2:$P$28,7,FALSE)</f>
        <v>7:30-9:30pm</v>
      </c>
      <c r="C3" s="67" t="str">
        <f>HLOOKUP('Week 1 (Camp)'!C2,'Unit Council version'!$A$2:$P$28,7,FALSE)</f>
        <v>All Patrols</v>
      </c>
      <c r="D3" s="67" t="str">
        <f>HLOOKUP('Week 1 (Camp)'!D2,'Unit Council version'!$A$2:$P$28,7,FALSE)</f>
        <v>n/a</v>
      </c>
      <c r="E3" s="67" t="str">
        <f>HLOOKUP('Week 1 (Camp)'!E2,'Unit Council version'!$A$2:$P$28,7,FALSE)</f>
        <v>Art n’ Crafts / Trades</v>
      </c>
      <c r="F3" s="67" t="str">
        <f>HLOOKUP('Week 1 (Camp)'!F2,'Unit Council version'!$A$2:$P$28,7,FALSE)</f>
        <v>3 activities, 2 Patrols at each
Boomerang making
Bird box making
Sewing/Knitting</v>
      </c>
      <c r="G3" s="67" t="str">
        <f>HLOOKUP('Week 1 (Camp)'!G2,'Unit Council version'!$A$2:$P$28,7,FALSE)</f>
        <v>Creative</v>
      </c>
      <c r="H3" s="67" t="str">
        <f>HLOOKUP('Week 1 (Camp)'!H2,'Unit Council version'!$A$2:$P$28,7,FALSE)</f>
        <v>Alex</v>
      </c>
      <c r="I3" s="67" t="str">
        <f>HLOOKUP('Week 1 (Camp)'!I2,'Unit Council version'!$A$2:$P$28,7,FALSE)</f>
        <v>Spencer
Yeshi
Euhan</v>
      </c>
      <c r="J3" s="67" t="str">
        <f>HLOOKUP('Week 1 (Camp)'!J2,'Unit Council version'!$A$2:$P$28,7,FALSE)</f>
        <v>Russell</v>
      </c>
      <c r="K3" s="67" t="str">
        <f>HLOOKUP('Week 1 (Camp)'!K2,'Unit Council version'!$A$2:$P$28,7,FALSE)</f>
        <v>Creative Participates, Assist and Lead
Potential Special Interest Area badge</v>
      </c>
      <c r="L3" s="67" t="str">
        <f>HLOOKUP('Week 1 (Camp)'!L2,'Unit Council version'!$A$2:$P$28,7,FALSE)</f>
        <v>Red 
(PL: Kaila)</v>
      </c>
      <c r="M3" s="67" t="str">
        <f>HLOOKUP('Week 1 (Camp)'!M2,'Unit Council version'!$A$2:$P$28,7,FALSE)</f>
        <v>Boomerang timber
Bird box kits
Sewing kits, knitting gear</v>
      </c>
      <c r="N3" s="67" t="str">
        <f>HLOOKUP('Week 1 (Camp)'!N2,'Unit Council version'!$A$2:$P$28,7,FALSE)</f>
        <v>Scout Hall</v>
      </c>
      <c r="O3" s="67" t="str">
        <f>HLOOKUP('Week 1 (Camp)'!O2,'Unit Council version'!$A$2:$P$28,7,FALSE)</f>
        <v>$100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5"/>
      <c r="C20" s="50"/>
      <c r="D20" s="50"/>
      <c r="E20" s="50"/>
      <c r="F20" s="50"/>
      <c r="G20" s="50"/>
      <c r="H20" s="50"/>
      <c r="I20" s="50"/>
      <c r="J20" s="5"/>
      <c r="K20" s="5"/>
      <c r="L20" s="3"/>
      <c r="M20" s="3"/>
      <c r="N20" s="5"/>
      <c r="O20" s="5"/>
    </row>
    <row r="21" spans="1:15" ht="12.95" customHeight="1">
      <c r="A21" s="4"/>
      <c r="B21" s="5"/>
      <c r="C21" s="50"/>
      <c r="D21" s="50"/>
      <c r="E21" s="50"/>
      <c r="F21" s="50"/>
      <c r="G21" s="50"/>
      <c r="H21" s="50"/>
      <c r="I21" s="50"/>
      <c r="J21" s="5"/>
      <c r="K21" s="3"/>
      <c r="L21" s="3"/>
      <c r="M21" s="5"/>
      <c r="N21" s="5"/>
      <c r="O21" s="5"/>
    </row>
    <row r="22" spans="1:15" ht="26.1" customHeight="1">
      <c r="A22" s="4"/>
      <c r="B22" s="5"/>
      <c r="C22" s="50"/>
      <c r="D22" s="50"/>
      <c r="E22" s="50"/>
      <c r="F22" s="50"/>
      <c r="G22" s="50"/>
      <c r="H22" s="50"/>
      <c r="I22" s="50"/>
      <c r="J22" s="5"/>
      <c r="K22" s="5"/>
      <c r="L22" s="3"/>
      <c r="M22" s="5"/>
      <c r="N22" s="5"/>
      <c r="O22" s="3"/>
    </row>
    <row r="23" spans="1:15" ht="12.95" customHeight="1">
      <c r="A23" s="4"/>
      <c r="B23" s="5"/>
      <c r="C23" s="64"/>
      <c r="D23" s="64"/>
      <c r="E23" s="64"/>
      <c r="F23" s="64"/>
      <c r="G23" s="64"/>
      <c r="H23" s="64"/>
      <c r="I23" s="64"/>
      <c r="J23" s="5"/>
      <c r="K23" s="3"/>
      <c r="L23" s="3"/>
      <c r="M23" s="5"/>
      <c r="N23" s="3"/>
      <c r="O23" s="3"/>
    </row>
    <row r="24" spans="1:15" ht="12.95" customHeight="1">
      <c r="A24" s="3"/>
      <c r="B24" s="5"/>
      <c r="C24" s="61"/>
      <c r="D24" s="62"/>
      <c r="E24" s="62"/>
      <c r="F24" s="62"/>
      <c r="G24" s="62"/>
      <c r="H24" s="62"/>
      <c r="I24" s="63"/>
      <c r="J24" s="5"/>
      <c r="K24" s="3"/>
      <c r="L24" s="3"/>
      <c r="M24" s="5"/>
      <c r="N24" s="3"/>
      <c r="O24" s="3"/>
    </row>
    <row r="25" spans="1:15">
      <c r="A25" s="3"/>
      <c r="B25" s="5"/>
      <c r="C25" s="61"/>
      <c r="D25" s="62"/>
      <c r="E25" s="62"/>
      <c r="F25" s="62"/>
      <c r="G25" s="62"/>
      <c r="H25" s="62"/>
      <c r="I25" s="63"/>
      <c r="J25" s="5"/>
      <c r="K25" s="3"/>
      <c r="L25" s="3"/>
      <c r="M25" s="5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5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5"/>
      <c r="K27" s="3"/>
      <c r="L27" s="3"/>
      <c r="M27" s="3"/>
      <c r="N27" s="3"/>
      <c r="O27" s="3"/>
    </row>
    <row r="28" spans="1:15">
      <c r="A28" s="4"/>
      <c r="B28" s="5"/>
      <c r="C28" s="61"/>
      <c r="D28" s="62"/>
      <c r="E28" s="62"/>
      <c r="F28" s="62"/>
      <c r="G28" s="62"/>
      <c r="H28" s="62"/>
      <c r="I28" s="63"/>
      <c r="J28" s="5"/>
      <c r="K28" s="3"/>
      <c r="L28" s="3"/>
      <c r="M28" s="5"/>
      <c r="N28" s="3"/>
      <c r="O28" s="3"/>
    </row>
    <row r="29" spans="1:15">
      <c r="A29" s="4"/>
      <c r="B29" s="5"/>
      <c r="C29" s="61"/>
      <c r="D29" s="62"/>
      <c r="E29" s="62"/>
      <c r="F29" s="62"/>
      <c r="G29" s="62"/>
      <c r="H29" s="62"/>
      <c r="I29" s="63"/>
      <c r="J29" s="5"/>
      <c r="K29" s="5"/>
      <c r="L29" s="3"/>
      <c r="M29" s="5"/>
      <c r="N29" s="5"/>
      <c r="O29" s="5"/>
    </row>
    <row r="30" spans="1:15">
      <c r="A30" s="4"/>
      <c r="B30" s="5"/>
      <c r="C30" s="61"/>
      <c r="D30" s="62"/>
      <c r="E30" s="62"/>
      <c r="F30" s="62"/>
      <c r="G30" s="62"/>
      <c r="H30" s="62"/>
      <c r="I30" s="63"/>
      <c r="J30" s="5"/>
      <c r="K30" s="3"/>
      <c r="L30" s="3"/>
      <c r="M30" s="5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</row>
    <row r="83" spans="1: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</row>
    <row r="84" spans="1: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</row>
    <row r="85" spans="1: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</row>
    <row r="86" spans="1: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</row>
    <row r="87" spans="1: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</row>
    <row r="88" spans="1: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</row>
    <row r="102" spans="1: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03" spans="1: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</row>
    <row r="104" spans="1: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</row>
    <row r="105" spans="1: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</row>
    <row r="106" spans="1: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</row>
    <row r="107" spans="1: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</row>
    <row r="121" spans="1: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</row>
    <row r="122" spans="1: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1: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1: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</row>
    <row r="125" spans="1: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</row>
    <row r="126" spans="1: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</row>
    <row r="140" spans="1: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</row>
    <row r="141" spans="1: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</row>
    <row r="142" spans="1: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</row>
    <row r="143" spans="1: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</row>
  </sheetData>
  <mergeCells count="38">
    <mergeCell ref="A1:O1"/>
    <mergeCell ref="A5:O5"/>
    <mergeCell ref="A6:G6"/>
    <mergeCell ref="H6:L7"/>
    <mergeCell ref="M6:O7"/>
    <mergeCell ref="A7:D7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C21:I21"/>
    <mergeCell ref="H12:L12"/>
    <mergeCell ref="A13:D13"/>
    <mergeCell ref="H13:L13"/>
    <mergeCell ref="A14:D14"/>
    <mergeCell ref="H14:L14"/>
    <mergeCell ref="A15:D15"/>
    <mergeCell ref="H15:L15"/>
    <mergeCell ref="A16:D16"/>
    <mergeCell ref="H16:L16"/>
    <mergeCell ref="A18:O18"/>
    <mergeCell ref="C19:I19"/>
    <mergeCell ref="C20:I20"/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</mergeCells>
  <conditionalFormatting sqref="C18">
    <cfRule type="cellIs" dxfId="59" priority="10" operator="equal">
      <formula>"Project Patrol"</formula>
    </cfRule>
    <cfRule type="cellIs" dxfId="58" priority="11" operator="equal">
      <formula>"Remaining Patrols"</formula>
    </cfRule>
    <cfRule type="cellIs" dxfId="57" priority="12" operator="equal">
      <formula>"All Patrols"</formula>
    </cfRule>
  </conditionalFormatting>
  <conditionalFormatting sqref="C2">
    <cfRule type="cellIs" dxfId="56" priority="7" operator="equal">
      <formula>"Project Patrol"</formula>
    </cfRule>
    <cfRule type="cellIs" dxfId="55" priority="8" operator="equal">
      <formula>"Remaining Patrols"</formula>
    </cfRule>
    <cfRule type="cellIs" dxfId="54" priority="9" operator="equal">
      <formula>"All Patrols"</formula>
    </cfRule>
  </conditionalFormatting>
  <conditionalFormatting sqref="C1">
    <cfRule type="cellIs" dxfId="53" priority="4" operator="equal">
      <formula>"Project Patrol"</formula>
    </cfRule>
    <cfRule type="cellIs" dxfId="52" priority="5" operator="equal">
      <formula>"Remaining Patrols"</formula>
    </cfRule>
    <cfRule type="cellIs" dxfId="51" priority="6" operator="equal">
      <formula>"All Patrols"</formula>
    </cfRule>
  </conditionalFormatting>
  <conditionalFormatting sqref="C5">
    <cfRule type="cellIs" dxfId="50" priority="1" operator="equal">
      <formula>"Project Patrol"</formula>
    </cfRule>
    <cfRule type="cellIs" dxfId="49" priority="2" operator="equal">
      <formula>"Remaining Patrols"</formula>
    </cfRule>
    <cfRule type="cellIs" dxfId="48" priority="3" operator="equal">
      <formula>"All Patrols"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80"/>
  <sheetViews>
    <sheetView workbookViewId="0">
      <selection sqref="A1:O3"/>
    </sheetView>
  </sheetViews>
  <sheetFormatPr defaultColWidth="11.42578125" defaultRowHeight="12.75"/>
  <cols>
    <col min="1" max="15" width="12.85546875" customWidth="1"/>
  </cols>
  <sheetData>
    <row r="1" spans="1:15" ht="18">
      <c r="A1" s="32" t="str">
        <f>'Unit Council version'!A1:P1</f>
        <v>PLAN&gt;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25.5">
      <c r="A2" s="19" t="s">
        <v>1</v>
      </c>
      <c r="B2" s="19" t="s">
        <v>2</v>
      </c>
      <c r="C2" s="20" t="s">
        <v>153</v>
      </c>
      <c r="D2" s="20" t="s">
        <v>117</v>
      </c>
      <c r="E2" s="21" t="s">
        <v>3</v>
      </c>
      <c r="F2" s="21" t="s">
        <v>9</v>
      </c>
      <c r="G2" s="21" t="s">
        <v>4</v>
      </c>
      <c r="H2" s="22" t="s">
        <v>5</v>
      </c>
      <c r="I2" s="22" t="s">
        <v>6</v>
      </c>
      <c r="J2" s="22" t="s">
        <v>7</v>
      </c>
      <c r="K2" s="70" t="s">
        <v>164</v>
      </c>
      <c r="L2" s="69" t="s">
        <v>8</v>
      </c>
      <c r="M2" s="69" t="s">
        <v>10</v>
      </c>
      <c r="N2" s="69" t="s">
        <v>11</v>
      </c>
      <c r="O2" s="69" t="s">
        <v>76</v>
      </c>
    </row>
    <row r="3" spans="1:15" ht="89.25">
      <c r="A3" s="67" t="str">
        <f>HLOOKUP('Week 1 (Camp)'!A2,'Unit Council version'!$A$2:$P$28,8,FALSE)</f>
        <v>Tuesday 
19th March 2019</v>
      </c>
      <c r="B3" s="67" t="str">
        <f>HLOOKUP('Week 1 (Camp)'!B2,'Unit Council version'!$A$2:$P$28,8,FALSE)</f>
        <v>7:30-9:30pm</v>
      </c>
      <c r="C3" s="67" t="str">
        <f>HLOOKUP('Week 1 (Camp)'!C2,'Unit Council version'!$A$2:$P$28,8,FALSE)</f>
        <v>All Patrols</v>
      </c>
      <c r="D3" s="67" t="str">
        <f>HLOOKUP('Week 1 (Camp)'!D2,'Unit Council version'!$A$2:$P$28,8,FALSE)</f>
        <v>n/a</v>
      </c>
      <c r="E3" s="67" t="str">
        <f>HLOOKUP('Week 1 (Camp)'!E2,'Unit Council version'!$A$2:$P$28,8,FALSE)</f>
        <v>Camping skills</v>
      </c>
      <c r="F3" s="67" t="str">
        <f>HLOOKUP('Week 1 (Camp)'!F2,'Unit Council version'!$A$2:$P$28,8,FALSE)</f>
        <v>4 activities, divided up based on current OAS Camping level</v>
      </c>
      <c r="G3" s="67" t="str">
        <f>HLOOKUP('Week 1 (Camp)'!G2,'Unit Council version'!$A$2:$P$28,8,FALSE)</f>
        <v>Personal Growth</v>
      </c>
      <c r="H3" s="67" t="str">
        <f>HLOOKUP('Week 1 (Camp)'!H2,'Unit Council version'!$A$2:$P$28,8,FALSE)</f>
        <v>Siobhan
Ben (M1)
Noah (M1)</v>
      </c>
      <c r="I3" s="67" t="str">
        <f>HLOOKUP('Week 1 (Camp)'!I2,'Unit Council version'!$A$2:$P$28,8,FALSE)</f>
        <v>Tom
Kaila
Rosie
(all currently at Stage 5 in Camping)</v>
      </c>
      <c r="J3" s="67" t="str">
        <f>HLOOKUP('Week 1 (Camp)'!J2,'Unit Council version'!$A$2:$P$28,8,FALSE)</f>
        <v>Peter</v>
      </c>
      <c r="K3" s="67" t="str">
        <f>HLOOKUP('Week 1 (Camp)'!K2,'Unit Council version'!$A$2:$P$28,8,FALSE)</f>
        <v>Personal Growth Participates, Assist and Lead
OAS Camping</v>
      </c>
      <c r="L3" s="67" t="str">
        <f>HLOOKUP('Week 1 (Camp)'!L2,'Unit Council version'!$A$2:$P$28,8,FALSE)</f>
        <v>Orange (PL: Jack)</v>
      </c>
      <c r="M3" s="67" t="str">
        <f>HLOOKUP('Week 1 (Camp)'!M2,'Unit Council version'!$A$2:$P$28,8,FALSE)</f>
        <v>TBC</v>
      </c>
      <c r="N3" s="67" t="str">
        <f>HLOOKUP('Week 1 (Camp)'!N2,'Unit Council version'!$A$2:$P$28,8,FALSE)</f>
        <v>Scout Hall</v>
      </c>
      <c r="O3" s="67" t="str">
        <f>HLOOKUP('Week 1 (Camp)'!O2,'Unit Council version'!$A$2:$P$28,8,FALSE)</f>
        <v>n/a</v>
      </c>
    </row>
    <row r="5" spans="1:15" ht="18">
      <c r="A5" s="32" t="s">
        <v>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2.95" customHeight="1">
      <c r="A6" s="40" t="s">
        <v>122</v>
      </c>
      <c r="B6" s="41"/>
      <c r="C6" s="41"/>
      <c r="D6" s="41"/>
      <c r="E6" s="41"/>
      <c r="F6" s="41"/>
      <c r="G6" s="42"/>
      <c r="H6" s="43" t="s">
        <v>127</v>
      </c>
      <c r="I6" s="44"/>
      <c r="J6" s="44"/>
      <c r="K6" s="44"/>
      <c r="L6" s="45"/>
      <c r="M6" s="43" t="s">
        <v>128</v>
      </c>
      <c r="N6" s="44"/>
      <c r="O6" s="45"/>
    </row>
    <row r="7" spans="1:15">
      <c r="A7" s="49" t="s">
        <v>123</v>
      </c>
      <c r="B7" s="49"/>
      <c r="C7" s="49"/>
      <c r="D7" s="49"/>
      <c r="E7" s="2" t="s">
        <v>124</v>
      </c>
      <c r="F7" s="2" t="s">
        <v>125</v>
      </c>
      <c r="G7" s="2" t="s">
        <v>126</v>
      </c>
      <c r="H7" s="46"/>
      <c r="I7" s="47"/>
      <c r="J7" s="47"/>
      <c r="K7" s="47"/>
      <c r="L7" s="48"/>
      <c r="M7" s="46"/>
      <c r="N7" s="47"/>
      <c r="O7" s="48"/>
    </row>
    <row r="8" spans="1:15">
      <c r="A8" s="36"/>
      <c r="B8" s="36"/>
      <c r="C8" s="36"/>
      <c r="D8" s="36"/>
      <c r="E8" s="3"/>
      <c r="F8" s="3"/>
      <c r="G8" s="3"/>
      <c r="H8" s="37"/>
      <c r="I8" s="38"/>
      <c r="J8" s="38"/>
      <c r="K8" s="38"/>
      <c r="L8" s="39"/>
      <c r="M8" s="52"/>
      <c r="N8" s="53"/>
      <c r="O8" s="54"/>
    </row>
    <row r="9" spans="1:15">
      <c r="A9" s="36"/>
      <c r="B9" s="36"/>
      <c r="C9" s="36"/>
      <c r="D9" s="36"/>
      <c r="E9" s="3"/>
      <c r="F9" s="3"/>
      <c r="G9" s="3"/>
      <c r="H9" s="37"/>
      <c r="I9" s="38"/>
      <c r="J9" s="38"/>
      <c r="K9" s="38"/>
      <c r="L9" s="39"/>
      <c r="M9" s="55"/>
      <c r="N9" s="56"/>
      <c r="O9" s="57"/>
    </row>
    <row r="10" spans="1:15">
      <c r="A10" s="36"/>
      <c r="B10" s="36"/>
      <c r="C10" s="36"/>
      <c r="D10" s="36"/>
      <c r="E10" s="3"/>
      <c r="F10" s="3"/>
      <c r="G10" s="3"/>
      <c r="H10" s="37"/>
      <c r="I10" s="38"/>
      <c r="J10" s="38"/>
      <c r="K10" s="38"/>
      <c r="L10" s="39"/>
      <c r="M10" s="55"/>
      <c r="N10" s="56"/>
      <c r="O10" s="57"/>
    </row>
    <row r="11" spans="1:15">
      <c r="A11" s="36"/>
      <c r="B11" s="36"/>
      <c r="C11" s="36"/>
      <c r="D11" s="36"/>
      <c r="E11" s="3"/>
      <c r="F11" s="3"/>
      <c r="G11" s="3"/>
      <c r="H11" s="37"/>
      <c r="I11" s="38"/>
      <c r="J11" s="38"/>
      <c r="K11" s="38"/>
      <c r="L11" s="39"/>
      <c r="M11" s="55"/>
      <c r="N11" s="56"/>
      <c r="O11" s="57"/>
    </row>
    <row r="12" spans="1:15">
      <c r="A12" s="36"/>
      <c r="B12" s="36"/>
      <c r="C12" s="36"/>
      <c r="D12" s="36"/>
      <c r="E12" s="3"/>
      <c r="F12" s="3"/>
      <c r="G12" s="3"/>
      <c r="H12" s="37"/>
      <c r="I12" s="38"/>
      <c r="J12" s="38"/>
      <c r="K12" s="38"/>
      <c r="L12" s="39"/>
      <c r="M12" s="55"/>
      <c r="N12" s="56"/>
      <c r="O12" s="57"/>
    </row>
    <row r="13" spans="1:15">
      <c r="A13" s="36"/>
      <c r="B13" s="36"/>
      <c r="C13" s="36"/>
      <c r="D13" s="36"/>
      <c r="E13" s="3"/>
      <c r="F13" s="3"/>
      <c r="G13" s="3"/>
      <c r="H13" s="37"/>
      <c r="I13" s="38"/>
      <c r="J13" s="38"/>
      <c r="K13" s="38"/>
      <c r="L13" s="39"/>
      <c r="M13" s="55"/>
      <c r="N13" s="56"/>
      <c r="O13" s="57"/>
    </row>
    <row r="14" spans="1:15">
      <c r="A14" s="36"/>
      <c r="B14" s="36"/>
      <c r="C14" s="36"/>
      <c r="D14" s="36"/>
      <c r="E14" s="3"/>
      <c r="F14" s="3"/>
      <c r="G14" s="3"/>
      <c r="H14" s="37"/>
      <c r="I14" s="38"/>
      <c r="J14" s="38"/>
      <c r="K14" s="38"/>
      <c r="L14" s="39"/>
      <c r="M14" s="55"/>
      <c r="N14" s="56"/>
      <c r="O14" s="57"/>
    </row>
    <row r="15" spans="1:15">
      <c r="A15" s="36"/>
      <c r="B15" s="36"/>
      <c r="C15" s="36"/>
      <c r="D15" s="36"/>
      <c r="E15" s="3"/>
      <c r="F15" s="3"/>
      <c r="G15" s="3"/>
      <c r="H15" s="37"/>
      <c r="I15" s="38"/>
      <c r="J15" s="38"/>
      <c r="K15" s="38"/>
      <c r="L15" s="39"/>
      <c r="M15" s="55"/>
      <c r="N15" s="56"/>
      <c r="O15" s="57"/>
    </row>
    <row r="16" spans="1:15">
      <c r="A16" s="51"/>
      <c r="B16" s="51"/>
      <c r="C16" s="51"/>
      <c r="D16" s="51"/>
      <c r="E16" s="3"/>
      <c r="F16" s="3"/>
      <c r="G16" s="3"/>
      <c r="H16" s="37"/>
      <c r="I16" s="38"/>
      <c r="J16" s="38"/>
      <c r="K16" s="38"/>
      <c r="L16" s="39"/>
      <c r="M16" s="58"/>
      <c r="N16" s="59"/>
      <c r="O16" s="60"/>
    </row>
    <row r="18" spans="1:15" ht="18">
      <c r="A18" s="32" t="s">
        <v>77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ht="39" customHeight="1">
      <c r="A19" s="19" t="s">
        <v>2</v>
      </c>
      <c r="B19" s="21" t="s">
        <v>3</v>
      </c>
      <c r="C19" s="34" t="s">
        <v>78</v>
      </c>
      <c r="D19" s="76"/>
      <c r="E19" s="76"/>
      <c r="F19" s="76"/>
      <c r="G19" s="76"/>
      <c r="H19" s="76"/>
      <c r="I19" s="35"/>
      <c r="J19" s="22" t="s">
        <v>5</v>
      </c>
      <c r="K19" s="22" t="s">
        <v>6</v>
      </c>
      <c r="L19" s="22" t="s">
        <v>7</v>
      </c>
      <c r="M19" s="69" t="s">
        <v>10</v>
      </c>
      <c r="N19" s="69" t="s">
        <v>11</v>
      </c>
      <c r="O19" s="70" t="s">
        <v>164</v>
      </c>
    </row>
    <row r="20" spans="1:15" ht="12.95" customHeight="1">
      <c r="A20" s="4"/>
      <c r="B20" s="5"/>
      <c r="C20" s="50"/>
      <c r="D20" s="50"/>
      <c r="E20" s="50"/>
      <c r="F20" s="50"/>
      <c r="G20" s="50"/>
      <c r="H20" s="50"/>
      <c r="I20" s="50"/>
      <c r="J20" s="5"/>
      <c r="K20" s="5"/>
      <c r="L20" s="3"/>
      <c r="M20" s="3"/>
      <c r="N20" s="5"/>
      <c r="O20" s="5"/>
    </row>
    <row r="21" spans="1:15" ht="12.95" customHeight="1">
      <c r="A21" s="4"/>
      <c r="B21" s="5"/>
      <c r="C21" s="50"/>
      <c r="D21" s="50"/>
      <c r="E21" s="50"/>
      <c r="F21" s="50"/>
      <c r="G21" s="50"/>
      <c r="H21" s="50"/>
      <c r="I21" s="50"/>
      <c r="J21" s="5"/>
      <c r="K21" s="3"/>
      <c r="L21" s="3"/>
      <c r="M21" s="5"/>
      <c r="N21" s="5"/>
      <c r="O21" s="5"/>
    </row>
    <row r="22" spans="1:15" ht="26.1" customHeight="1">
      <c r="A22" s="4"/>
      <c r="B22" s="5"/>
      <c r="C22" s="50"/>
      <c r="D22" s="50"/>
      <c r="E22" s="50"/>
      <c r="F22" s="50"/>
      <c r="G22" s="50"/>
      <c r="H22" s="50"/>
      <c r="I22" s="50"/>
      <c r="J22" s="5"/>
      <c r="K22" s="5"/>
      <c r="L22" s="3"/>
      <c r="M22" s="5"/>
      <c r="N22" s="5"/>
      <c r="O22" s="3"/>
    </row>
    <row r="23" spans="1:15" ht="12.95" customHeight="1">
      <c r="A23" s="4"/>
      <c r="B23" s="5"/>
      <c r="C23" s="64"/>
      <c r="D23" s="64"/>
      <c r="E23" s="64"/>
      <c r="F23" s="64"/>
      <c r="G23" s="64"/>
      <c r="H23" s="64"/>
      <c r="I23" s="64"/>
      <c r="J23" s="5"/>
      <c r="K23" s="3"/>
      <c r="L23" s="3"/>
      <c r="M23" s="5"/>
      <c r="N23" s="3"/>
      <c r="O23" s="3"/>
    </row>
    <row r="24" spans="1:15" ht="12.95" customHeight="1">
      <c r="A24" s="3"/>
      <c r="B24" s="5"/>
      <c r="C24" s="61"/>
      <c r="D24" s="62"/>
      <c r="E24" s="62"/>
      <c r="F24" s="62"/>
      <c r="G24" s="62"/>
      <c r="H24" s="62"/>
      <c r="I24" s="63"/>
      <c r="J24" s="5"/>
      <c r="K24" s="3"/>
      <c r="L24" s="3"/>
      <c r="M24" s="5"/>
      <c r="N24" s="3"/>
      <c r="O24" s="3"/>
    </row>
    <row r="25" spans="1:15">
      <c r="A25" s="3"/>
      <c r="B25" s="5"/>
      <c r="C25" s="61"/>
      <c r="D25" s="62"/>
      <c r="E25" s="62"/>
      <c r="F25" s="62"/>
      <c r="G25" s="62"/>
      <c r="H25" s="62"/>
      <c r="I25" s="63"/>
      <c r="J25" s="5"/>
      <c r="K25" s="3"/>
      <c r="L25" s="3"/>
      <c r="M25" s="5"/>
      <c r="N25" s="3"/>
      <c r="O25" s="3"/>
    </row>
    <row r="26" spans="1:15">
      <c r="A26" s="3"/>
      <c r="B26" s="3"/>
      <c r="C26" s="61"/>
      <c r="D26" s="62"/>
      <c r="E26" s="62"/>
      <c r="F26" s="62"/>
      <c r="G26" s="62"/>
      <c r="H26" s="62"/>
      <c r="I26" s="63"/>
      <c r="J26" s="5"/>
      <c r="K26" s="3"/>
      <c r="L26" s="3"/>
      <c r="M26" s="3"/>
      <c r="N26" s="3"/>
      <c r="O26" s="3"/>
    </row>
    <row r="27" spans="1:15">
      <c r="A27" s="3"/>
      <c r="B27" s="3"/>
      <c r="C27" s="61"/>
      <c r="D27" s="62"/>
      <c r="E27" s="62"/>
      <c r="F27" s="62"/>
      <c r="G27" s="62"/>
      <c r="H27" s="62"/>
      <c r="I27" s="63"/>
      <c r="J27" s="5"/>
      <c r="K27" s="3"/>
      <c r="L27" s="3"/>
      <c r="M27" s="3"/>
      <c r="N27" s="3"/>
      <c r="O27" s="3"/>
    </row>
    <row r="28" spans="1:15">
      <c r="A28" s="4"/>
      <c r="B28" s="5"/>
      <c r="C28" s="61"/>
      <c r="D28" s="62"/>
      <c r="E28" s="62"/>
      <c r="F28" s="62"/>
      <c r="G28" s="62"/>
      <c r="H28" s="62"/>
      <c r="I28" s="63"/>
      <c r="J28" s="5"/>
      <c r="K28" s="3"/>
      <c r="L28" s="3"/>
      <c r="M28" s="5"/>
      <c r="N28" s="3"/>
      <c r="O28" s="3"/>
    </row>
    <row r="29" spans="1:15">
      <c r="A29" s="4"/>
      <c r="B29" s="5"/>
      <c r="C29" s="61"/>
      <c r="D29" s="62"/>
      <c r="E29" s="62"/>
      <c r="F29" s="62"/>
      <c r="G29" s="62"/>
      <c r="H29" s="62"/>
      <c r="I29" s="63"/>
      <c r="J29" s="5"/>
      <c r="K29" s="5"/>
      <c r="L29" s="3"/>
      <c r="M29" s="5"/>
      <c r="N29" s="5"/>
      <c r="O29" s="5"/>
    </row>
    <row r="30" spans="1:15">
      <c r="A30" s="4"/>
      <c r="B30" s="5"/>
      <c r="C30" s="61"/>
      <c r="D30" s="62"/>
      <c r="E30" s="62"/>
      <c r="F30" s="62"/>
      <c r="G30" s="62"/>
      <c r="H30" s="62"/>
      <c r="I30" s="63"/>
      <c r="J30" s="5"/>
      <c r="K30" s="3"/>
      <c r="L30" s="3"/>
      <c r="M30" s="5"/>
      <c r="N30" s="3"/>
      <c r="O30" s="3"/>
    </row>
    <row r="31" spans="1: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</row>
    <row r="45" spans="1: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1: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</row>
    <row r="48" spans="1: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</row>
    <row r="49" spans="1: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</row>
    <row r="64" spans="1: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  <row r="69" spans="1: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</sheetData>
  <mergeCells count="38">
    <mergeCell ref="A1:O1"/>
    <mergeCell ref="A5:O5"/>
    <mergeCell ref="A6:G6"/>
    <mergeCell ref="H6:L7"/>
    <mergeCell ref="M6:O7"/>
    <mergeCell ref="A7:D7"/>
    <mergeCell ref="A8:D8"/>
    <mergeCell ref="H8:L8"/>
    <mergeCell ref="M8:O16"/>
    <mergeCell ref="A9:D9"/>
    <mergeCell ref="H9:L9"/>
    <mergeCell ref="A10:D10"/>
    <mergeCell ref="H10:L10"/>
    <mergeCell ref="A11:D11"/>
    <mergeCell ref="H11:L11"/>
    <mergeCell ref="A12:D12"/>
    <mergeCell ref="C21:I21"/>
    <mergeCell ref="H12:L12"/>
    <mergeCell ref="A13:D13"/>
    <mergeCell ref="H13:L13"/>
    <mergeCell ref="A14:D14"/>
    <mergeCell ref="H14:L14"/>
    <mergeCell ref="A15:D15"/>
    <mergeCell ref="H15:L15"/>
    <mergeCell ref="A16:D16"/>
    <mergeCell ref="H16:L16"/>
    <mergeCell ref="A18:O18"/>
    <mergeCell ref="C19:I19"/>
    <mergeCell ref="C20:I20"/>
    <mergeCell ref="C28:I28"/>
    <mergeCell ref="C29:I29"/>
    <mergeCell ref="C30:I30"/>
    <mergeCell ref="C22:I22"/>
    <mergeCell ref="C23:I23"/>
    <mergeCell ref="C24:I24"/>
    <mergeCell ref="C25:I25"/>
    <mergeCell ref="C26:I26"/>
    <mergeCell ref="C27:I27"/>
  </mergeCells>
  <conditionalFormatting sqref="C2">
    <cfRule type="cellIs" dxfId="47" priority="10" operator="equal">
      <formula>"Project Patrol"</formula>
    </cfRule>
    <cfRule type="cellIs" dxfId="46" priority="11" operator="equal">
      <formula>"Remaining Patrols"</formula>
    </cfRule>
    <cfRule type="cellIs" dxfId="45" priority="12" operator="equal">
      <formula>"All Patrols"</formula>
    </cfRule>
  </conditionalFormatting>
  <conditionalFormatting sqref="C1">
    <cfRule type="cellIs" dxfId="44" priority="7" operator="equal">
      <formula>"Project Patrol"</formula>
    </cfRule>
    <cfRule type="cellIs" dxfId="43" priority="8" operator="equal">
      <formula>"Remaining Patrols"</formula>
    </cfRule>
    <cfRule type="cellIs" dxfId="42" priority="9" operator="equal">
      <formula>"All Patrols"</formula>
    </cfRule>
  </conditionalFormatting>
  <conditionalFormatting sqref="C18">
    <cfRule type="cellIs" dxfId="41" priority="4" operator="equal">
      <formula>"Project Patrol"</formula>
    </cfRule>
    <cfRule type="cellIs" dxfId="40" priority="5" operator="equal">
      <formula>"Remaining Patrols"</formula>
    </cfRule>
    <cfRule type="cellIs" dxfId="39" priority="6" operator="equal">
      <formula>"All Patrols"</formula>
    </cfRule>
  </conditionalFormatting>
  <conditionalFormatting sqref="C5">
    <cfRule type="cellIs" dxfId="38" priority="1" operator="equal">
      <formula>"Project Patrol"</formula>
    </cfRule>
    <cfRule type="cellIs" dxfId="37" priority="2" operator="equal">
      <formula>"Remaining Patrols"</formula>
    </cfRule>
    <cfRule type="cellIs" dxfId="36" priority="3" operator="equal">
      <formula>"All Patrols"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Unit Council version</vt:lpstr>
      <vt:lpstr>Public copy</vt:lpstr>
      <vt:lpstr>Week 1 (Camp)</vt:lpstr>
      <vt:lpstr>Week 2 (Unit Council)</vt:lpstr>
      <vt:lpstr>Week 3 (Remaining Patrols)</vt:lpstr>
      <vt:lpstr>Week 3 (Community Patrol)</vt:lpstr>
      <vt:lpstr>Week 3 (Cycling Patrol)</vt:lpstr>
      <vt:lpstr>Week 4 (Unit Night)</vt:lpstr>
      <vt:lpstr>Week 5 (Unit Night)</vt:lpstr>
      <vt:lpstr>Week 6 (Remaining Patrols)</vt:lpstr>
      <vt:lpstr>Week 6 (Cycling Patrol)</vt:lpstr>
      <vt:lpstr>Week 7 (Unit Night)</vt:lpstr>
      <vt:lpstr>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Neilsen</dc:creator>
  <cp:lastModifiedBy>Chris Neilsen</cp:lastModifiedBy>
  <dcterms:created xsi:type="dcterms:W3CDTF">2019-06-09T03:55:05Z</dcterms:created>
  <dcterms:modified xsi:type="dcterms:W3CDTF">2019-06-19T10:57:26Z</dcterms:modified>
</cp:coreProperties>
</file>